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 Gobernación\Ciclo viabilidad y aprobacion Nuevo SGR\Ajustes\Regionales\2023003050099 - Via Guatape la Piedra\Documentos aprobación ajuste - 2023003050099\"/>
    </mc:Choice>
  </mc:AlternateContent>
  <xr:revisionPtr revIDLastSave="0" documentId="8_{B2128C70-DB7E-49F2-A169-8369EA76C8D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BALANCE CANTIDADES" sheetId="1" r:id="rId1"/>
    <sheet name="Hoja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34" i="1"/>
  <c r="E33" i="1"/>
  <c r="E36" i="1"/>
  <c r="E37" i="1"/>
  <c r="C35" i="1"/>
  <c r="D35" i="1" s="1"/>
  <c r="C39" i="1" s="1"/>
  <c r="E8" i="1"/>
  <c r="E10" i="1"/>
  <c r="E11" i="1"/>
  <c r="E13" i="1"/>
  <c r="E14" i="1"/>
  <c r="E16" i="1"/>
  <c r="E17" i="1"/>
  <c r="E18" i="1"/>
  <c r="E21" i="1"/>
  <c r="E27" i="1"/>
  <c r="C44" i="1" l="1"/>
  <c r="C45" i="1" s="1"/>
  <c r="E35" i="1"/>
  <c r="K37" i="1" l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AA61" i="2" l="1"/>
  <c r="K60" i="2"/>
  <c r="AA56" i="2"/>
  <c r="AA55" i="2"/>
  <c r="AA50" i="2"/>
  <c r="AA49" i="2"/>
  <c r="AA44" i="2"/>
  <c r="AA43" i="2"/>
  <c r="AA38" i="2"/>
  <c r="AA37" i="2"/>
  <c r="AA32" i="2"/>
  <c r="AA31" i="2"/>
  <c r="AA26" i="2"/>
  <c r="AA25" i="2"/>
  <c r="AA20" i="2"/>
  <c r="AA19" i="2"/>
  <c r="AA14" i="2"/>
  <c r="AA13" i="2"/>
  <c r="AA7" i="2"/>
  <c r="AA58" i="2" s="1"/>
  <c r="AA6" i="2"/>
  <c r="AA57" i="2" s="1"/>
  <c r="AA60" i="2" s="1"/>
  <c r="AA62" i="2" l="1"/>
  <c r="E39" i="1"/>
  <c r="C50" i="1" s="1"/>
  <c r="C49" i="1" l="1"/>
</calcChain>
</file>

<file path=xl/sharedStrings.xml><?xml version="1.0" encoding="utf-8"?>
<sst xmlns="http://schemas.openxmlformats.org/spreadsheetml/2006/main" count="287" uniqueCount="169">
  <si>
    <t>PROYECTO</t>
  </si>
  <si>
    <t>PRESUPUESTO</t>
  </si>
  <si>
    <t>Ítem</t>
  </si>
  <si>
    <t>Descripción</t>
  </si>
  <si>
    <t>Unidad</t>
  </si>
  <si>
    <t>Cantidad</t>
  </si>
  <si>
    <t>Precio Unitario</t>
  </si>
  <si>
    <t>Valor parcial</t>
  </si>
  <si>
    <t xml:space="preserve">VALOR TOTAL DEL PROYECTO REDONDEADO AL PESO </t>
  </si>
  <si>
    <t>1 - Realizar interventoría</t>
  </si>
  <si>
    <t>VALOR FINAL DEL PROYECTO</t>
  </si>
  <si>
    <t xml:space="preserve">VALOR APROBADO OCAD PROYECTO </t>
  </si>
  <si>
    <t>CONDICIONES INICIALES</t>
  </si>
  <si>
    <t>Producto MGA Servicio de Información Geográfica - SIG</t>
  </si>
  <si>
    <t>Actividad MGA Realizar la Caracterización vial ( Resolución 1860 de 2013 y 1067 de 2015 del Ministerio de Transporte)</t>
  </si>
  <si>
    <t>No.</t>
  </si>
  <si>
    <t>Detalle Actividad</t>
  </si>
  <si>
    <t>% Ponderación</t>
  </si>
  <si>
    <t>% Avance Físico</t>
  </si>
  <si>
    <t>Aporte Especie</t>
  </si>
  <si>
    <t>Valor Unitario</t>
  </si>
  <si>
    <t>Valor Total</t>
  </si>
  <si>
    <t>[2374240] Realizar la Caracterización vial ( Resolución 1860 de 2013 y 1067 de 2015 del Ministerio de Transporte)</t>
  </si>
  <si>
    <t>$</t>
  </si>
  <si>
    <t>.31</t>
  </si>
  <si>
    <t>No</t>
  </si>
  <si>
    <t>  Inicial</t>
  </si>
  <si>
    <t>  Prog</t>
  </si>
  <si>
    <t>  Eje</t>
  </si>
  <si>
    <t>Producto MGA Vía terciaria mejorada</t>
  </si>
  <si>
    <t>Actividad MGA Apoyar la Supervisión del contrato</t>
  </si>
  <si>
    <t>[2374239] Apoyar la Supervisión del contrato</t>
  </si>
  <si>
    <t>.5</t>
  </si>
  <si>
    <t>Actividad MGA CONSTRUIR OBRAS DE DRENAJE</t>
  </si>
  <si>
    <t>[2374234] CONSTRUIR OBRAS DE DRENAJE</t>
  </si>
  <si>
    <t>10.86</t>
  </si>
  <si>
    <t>23.86</t>
  </si>
  <si>
    <t>Actividad MGA DEMOLER ESTRUCTURAS EXISTENTES</t>
  </si>
  <si>
    <t>[2374236] DEMOLER ESTRUCTURAS EXISTENTES</t>
  </si>
  <si>
    <t>.01</t>
  </si>
  <si>
    <t>90.91</t>
  </si>
  <si>
    <t>Actividad MGA Implementar el mejoramiento de vías terciarias para la estructura de pavimento</t>
  </si>
  <si>
    <t>[2374233] Implementar el mejoramiento de vías terciarias para la estructura de pavimento</t>
  </si>
  <si>
    <t>85.47</t>
  </si>
  <si>
    <t>47.3</t>
  </si>
  <si>
    <t>Actividad MGA Implementar Interventoría Tecnica, Ambiental y Financiera</t>
  </si>
  <si>
    <t>Actividad MGA Implementar Plan de Adaptación a la guía Ambiental</t>
  </si>
  <si>
    <t>[2374237] Implementar Plan de Adaptación a la guía Ambiental</t>
  </si>
  <si>
    <t>1.07</t>
  </si>
  <si>
    <t>Actividad MGA IMPLEMENTAR PLAN DE MANEJO DE TRANSITO</t>
  </si>
  <si>
    <t>[2374238] IMPLEMENTAR PLAN DE MANEJO DE TRANSITO</t>
  </si>
  <si>
    <t>1.09</t>
  </si>
  <si>
    <t>Actividad MGA Instalar Señalización</t>
  </si>
  <si>
    <t>[2374235] Instalar Señalización</t>
  </si>
  <si>
    <t>.69</t>
  </si>
  <si>
    <t>PROGRAMADO</t>
  </si>
  <si>
    <t>EJECUTADO</t>
  </si>
  <si>
    <t>OBRA</t>
  </si>
  <si>
    <t xml:space="preserve">% DE AVANCE FISICO </t>
  </si>
  <si>
    <t>RESUMEN  PROYECTO</t>
  </si>
  <si>
    <t>% DE AVANCE FISICO</t>
  </si>
  <si>
    <t>EJECUCION FINANCIERA  %</t>
  </si>
  <si>
    <t>TOTAL EJECUTADO</t>
  </si>
  <si>
    <t>RESUMEN  EJECUCION  FINANCIERA</t>
  </si>
  <si>
    <t xml:space="preserve">RESUMEN  EJECUCION  FISICA </t>
  </si>
  <si>
    <t xml:space="preserve">VALOR EJECUTADO OBRA + SUPERVISION </t>
  </si>
  <si>
    <t xml:space="preserve">VALOR EJECUTADO PROYECTO </t>
  </si>
  <si>
    <t>BPIN</t>
  </si>
  <si>
    <t>EJECUCION ACTIVIDAD</t>
  </si>
  <si>
    <t>43040405 - Demolición de pavimento rígido, de espesor menor a 20 cm y cualquier resistencia. Incluye corte con cortadora según trazado, retiro de entresuelo adherido, de acero de refuerzo, de cordones. Se debe realizar recuperación de los materiales aprovechables o su transporte hasta el sitio que indique la interventoría. No incluye transporte</t>
  </si>
  <si>
    <t>43040405 - Excavación en material común de la explanación, canales y préstamos. Incluye cargue; no incluye disposición final del material sobrante ni transporte</t>
  </si>
  <si>
    <t>43040405 - Lleno mecánico compactado con material proveniente de la excavación obtener una densidad mínima del 95%, de la obtenida en el ensayo del proctor modificado. Incluye transporte interno</t>
  </si>
  <si>
    <t>43040405 - Conformación de la calzada existente con motoniveladora. Incluye nivelación, compactación, limpieza y reconstrucción de cunetas y todo lo necesario para la correcta ejecución de la actividad.</t>
  </si>
  <si>
    <t>43040405 - Suministro, transporte e instalación de base granular compactado al 95% del proctor modificado. No incluye transporte</t>
  </si>
  <si>
    <t>43040405 - Suministro, transporte e instalación de sub base granular compactado al 95% del proctor modificado. No Incluye transporte</t>
  </si>
  <si>
    <t>43040405 - Suministro e instalación de MATERIAL GRANULAR de 12 a 25 mm para filtro, cimentaciones o cama de triturado. Incluye todo lo necesario para su correcta instalación. No incluye transporte</t>
  </si>
  <si>
    <t>43040405 - Suministro, transporte y aplicación de emulsión asfáltica catiónica de rompimiento lento C.R.L.- 1 o C.R.L. - 0 para imprimación de superficie a pavimentar según normas para la construcción de pavimentos del INVIAS. Incluye todo lo necesario para su correcta construcción y funcionamiento. Incluye Limpieza de superficie y Riego inicial con carrotanque</t>
  </si>
  <si>
    <t>43040405 - Suministro y aplicación de mezcla asfáltica en caliente tipo densa MDC 19 que cumpla con el Artículo 450-13 de la norma INVIAS 2013. Incluye: colocación con terminadora (Finisher) y compactación. No incluye imprimación, No Incluye transporte  Su medida de pago será metro cúbico compacto medido en sitio.</t>
  </si>
  <si>
    <t>43040405 - Suministro, transporte e instalación de ACERO DE REFUERZO FIGURADO 60,000 PSI, corrugado. Incluye alambre de amarre, y todos los elementos necesarios para su correcta instalación.</t>
  </si>
  <si>
    <t>43040405 - Suministro, transporte y colocación de Malla Electrosoldada 15x15cm Diámetro 4.0mm (XX-084)</t>
  </si>
  <si>
    <t>43040405 - Colocación de concreto de 14 MPa para SOLADO, con un espesor de 0.05 m. Incluye el suministro y el transporte del concreto y todos los demás elementos necesarios para su correcta construcción, incluye acarreo interno.</t>
  </si>
  <si>
    <t>43040405 - Construcción de MURO DE CONTENCIÓN en concreto de 28 MPa. a la vista. Incluye suministro, transporte y colocación del concreto, impermeabilizante integral tipo plastocrete DM o equivalente, formaleta de primera calidad en súper T de 19 mm</t>
  </si>
  <si>
    <t>43040405 - Concreto Clase D (21 MPa). CUNETAS. Dimension 0,4 m y ,15 de bordillo  Incluye suministro, transporte y colocación del concreto y todos los elementos necesarios para su correcta construcción. No incluye refuerzo.</t>
  </si>
  <si>
    <t>43040405 - Cordón de confinamiento prefabricado de 45cms de altura con resistencia de 210 kg/cm2.</t>
  </si>
  <si>
    <t>43040405 - Concreto Clase D (21 MPa). Andenes E=0.10 m. No incluye estructura de soporte. La actividad consiste en el suministro, transporte y colocación de concreto pendientado y llaneado, vaciado alternado (en cuadros no superiores de 1.5 x 1.5 m), llaves de confinamiento lateral de 0,15*0,30, curado y todo lo necesario para su correcta construcción y funcionamiento. Las excavaciones o descapotes y la malla electrosoldada se pagarán en su ítem respectivo.</t>
  </si>
  <si>
    <t>43040405 - Instalación de GEOTEXTIL NT 2500 tipo Pavco para filtro o equivalente. Incluye suministro y transporte de los materiales, traslapos y todos los elementos necesarios para su correcta instalación y funcionamiento. Según diseño del filtro.</t>
  </si>
  <si>
    <t>43040405 - Instalación de TUBERÍA DE FILTRO PERFORADA DE Ø=4" para drenajes (filtro). Incluye suministro, transporte y colocación de tubería, las respectivas conexiones y accesorios y todo lo necesario para su correcta instalación y funcionamiento.</t>
  </si>
  <si>
    <t>43040405 - Suministro, transporte e instalación de señal vertical con lámina retrofeflectiva tipo III,  de 75 cm x 75 cm en lámina galvanizada calibre 16, reflectivo tipo IX, estructura metálica tipo pedestal compuesta por un paral en ángulo de 2"x2"x1/4" y brazo en ángulo de 2"x2"x1/8".  incluye pintura anticorrosiva soldadura, acabado final, solado, tapones, concreto para fundación de 28 MP, acero de refuerzo y demás elementos según diseño.</t>
  </si>
  <si>
    <t>43040405 - Suministro, transporte e instalación de señal vertical SP 75 Delineador de curva. Incluye fijación en ángulo de 2x1/4" y concreto de 2000 PSI para empotrar.</t>
  </si>
  <si>
    <t>43040405 - Marca vial con pintura en Frio, incluye transporte. Pintura acrílica con esferas.</t>
  </si>
  <si>
    <t>43040405 - Transporte de sobrantes provenientes de la excavación de la explanación, canales, préstamos para distancias superiores a 1000 m medidos a partir de 100 m. Material compacto (Incluye 30% de expansión),</t>
  </si>
  <si>
    <t>43040405 - Transporte de materiales de afirmado, sub-base, base y mezcla asfáltica para distancias superiores a 1000 m medidos a partir de 100 m. Material compacto (Incluye 30% de expansión).</t>
  </si>
  <si>
    <t>Suministro, transporte e instalación de reductor de velocidad en concreto hidrahulico  4000 PSI</t>
  </si>
  <si>
    <t>Construcción de CÁRCAMO en concreto de 28 Mpa. de 0.08 cm de ancho con profundidad maxima de 15cm y espesor de muros de 10 cm. Incluye suministro, transporte y colocación del concreto, tapa en rejilla de hierro ductil, formaleta de primera calidad donde se requiera, bordes, biseles, vanos para empotrar rejilla metálica, malla electrosoldada  y todo lo necesario para su correcta construcción. Según diseño. La excavación y el acero se pagaran en su ítem respectivo.</t>
  </si>
  <si>
    <t>43040405 -PLAN DE ADAPTACIÓN A LA GUÍA AMBIENTAL (PAGA)</t>
  </si>
  <si>
    <t>43040405 - PLAN DE MANEJO DE TRÁNSITO (PMT)</t>
  </si>
  <si>
    <t xml:space="preserve">43040405 -PROVISION DE GARANTIAS </t>
  </si>
  <si>
    <t xml:space="preserve"> 43040405 -Administrar el proyecto</t>
  </si>
  <si>
    <t xml:space="preserve"> 43040405 - Interventoria</t>
  </si>
  <si>
    <t>ACTIVIDAD</t>
  </si>
  <si>
    <t>CONTRACTUAL</t>
  </si>
  <si>
    <t>ACTUALIZADA</t>
  </si>
  <si>
    <t>DIFERENCIA</t>
  </si>
  <si>
    <t>PAVIMENTACION DE LA VIA GUATAPE LA PIEDRA DEL MUNICIPIO DE GUATAPE</t>
  </si>
  <si>
    <t>1.1.1</t>
  </si>
  <si>
    <t>Demolición de pavimento rígido, de espesor menor a 20 cm y cualquier resistencia. Incluye corte con cortadora según trazado, retiro de entresuelo adherido, de acero de refuerzo, de cordones. Se debe realizar recuperación de los materiales aprovechables o su transporte hasta el sitio que indique la interventoría. No incluye transporte</t>
  </si>
  <si>
    <t>2.1.1</t>
  </si>
  <si>
    <t>Excavación en material común de la explanación, canales y préstamos. Incluye cargue; no incluye disposición final del material sobrante ni transporte.</t>
  </si>
  <si>
    <t>2.1.2</t>
  </si>
  <si>
    <t>Lleno mecánico compactado con material proveniente de la excavación obtener una densidad mínima del 95%, de la obtenida en el ensayo del proctor modificado. Incluye transporte interno</t>
  </si>
  <si>
    <t>2.1.3</t>
  </si>
  <si>
    <t>Conformación de la calzada existente con motoniveladora. Incluye nivelación, compactación, limpieza y reconstrucción de cunetas y todo lo necesario para la correcta ejecución de la actividad.</t>
  </si>
  <si>
    <t>2.1.4</t>
  </si>
  <si>
    <t>Suministro, transporte e instalación de base granular compactado al 95% del proctor modificado. No incluye transporte</t>
  </si>
  <si>
    <t>2.1.5</t>
  </si>
  <si>
    <t>Suministro, transporte e instalación de sub base granular compactado al 95% del proctor modificado. No Incluye transporte</t>
  </si>
  <si>
    <t>2.1.6</t>
  </si>
  <si>
    <t>Suministro e instalación de MATERIAL GRANULAR de 12 a 25 mm para filtro, cimentaciones o cama de triturado. Incluye todo lo necesario para su correcta instalación. No incluye transporte</t>
  </si>
  <si>
    <t>2.1.7</t>
  </si>
  <si>
    <t>Suministro, transporte y aplicación de emulsión asfáltica catiónica de rompimiento lento C.R.L.- 1 o C.R.L. - 0 para imprimación de superficie a pavimentar según normas para la construcción de pavimentos del INVIAS. Incluye todo lo necesario para su correcta construcción y funcionamiento. Incluye Limpieza de superficie y Riego inicial con carrotanque</t>
  </si>
  <si>
    <t>2.1.8</t>
  </si>
  <si>
    <t>Suministro y aplicación de mezcla asfáltica en caliente tipo densa MDC 19 que cumpla con el Artículo 450-13 de la norma INVIAS 2013. Incluye: colocación con terminadora (Finisher) y compactación. No incluye imprimación, No Incluye transporte  Su medida de pago será metro cúbico compacto medido en sitio.</t>
  </si>
  <si>
    <t>2.1.9</t>
  </si>
  <si>
    <t>Suministro, transporte e instalación de ACERO DE REFUERZO FIGURADO 60,000 PSI, corrugado. Incluye alambre de amarre, y todos los elementos necesarios para su correcta instalación.</t>
  </si>
  <si>
    <t>2.1.10</t>
  </si>
  <si>
    <t>Suministro, transporte y colocación de Malla Electrosoldada 15x15cm Diámetro 4.0mm (XX-084)</t>
  </si>
  <si>
    <t>2.1.11</t>
  </si>
  <si>
    <t>Colocación de concreto de 14 MPa para SOLADO, con un espesor de 0.05 m. Incluye el suministro y el transporte del concreto y todos los demás elementos necesarios para su correcta construcción, incluye acarreo interno.</t>
  </si>
  <si>
    <t>2.1.12</t>
  </si>
  <si>
    <t xml:space="preserve">Construcción de MURO DE CONTENCIÓN en concreto de 28 MPa. a la vista. Incluye suministro, transporte y colocación del concreto, impermeabilizante integral tipo plastocrete DM o equivalente, formaleta de primera calidad en súper T de 19 mm. para acabado a </t>
  </si>
  <si>
    <t>2.1.13</t>
  </si>
  <si>
    <t>Concreto Clase D (21 MPa). CUNETAS. Dimension 0,4 m y ,15 de bordillo  Incluye suministro, transporte y colocación del concreto y todos los elementos necesarios para su correcta construcción. No incluye refuerzo.</t>
  </si>
  <si>
    <t>2.1.14</t>
  </si>
  <si>
    <t>Cordón de confinamiento prefabricado de 45cms de altura con resistencia de 210 kg/cm2.</t>
  </si>
  <si>
    <t>2.1.15</t>
  </si>
  <si>
    <t>Concreto Clase D (21 MPa). Andenes E=0.10 m. No incluye estructura de soporte. La actividad consiste en el suministro, transporte y colocación de concreto pendientado y llaneado, vaciado alternado (en cuadros no superiores de 1.5 x 1.5 m), llaves de confinamiento lateral de 0,15*0,30, curado y todo lo necesario para su correcta construcción y funcionamiento. Las excavaciones o descapotes y la malla electrosoldada se pagarán en su ítem respectivo.</t>
  </si>
  <si>
    <t>2.1.16</t>
  </si>
  <si>
    <t>Instalación de GEOTEXTIL NT 2500 tipo Pavco para filtro o equivalente. Incluye suministro y transporte de los materiales, traslapos y todos los elementos necesarios para su correcta instalación y funcionamiento. Según diseño del filtro.</t>
  </si>
  <si>
    <t>2.1.17</t>
  </si>
  <si>
    <t>Instalación de TUBERÍA DE FILTRO PERFORADA DE Ø=4" para drenajes (filtro). Incluye suministro, transporte y colocación de tubería, las respectivas conexiones y accesorios y todo lo necesario para su correcta instalación y funcionamiento.</t>
  </si>
  <si>
    <t>3.1.1</t>
  </si>
  <si>
    <t>Suministro, transporte e instalación de señal vertical con lámina retrofeflectiva tipo III,  de 75 cm x 75 cm en lámina galvanizada calibre 16, reflectivo tipo IX, estructura metálica tipo pedestal compuesta por un paral en ángulo de 2"x2"x1/4" y brazo en ángulo de 2"x2"x1/8".  incluye pintura anticorrosiva soldadura, acabado final, solado, tapones, concreto para fundación de 28 MP, acero de refuerzo y demás elementos según diseño.</t>
  </si>
  <si>
    <t>3.1.2</t>
  </si>
  <si>
    <t>Suministro, transporte e instalación de señal vertical SP 75 Delineador de curva. Incluye fijación en ángulo de 2x1/4" y concreto de 2000 PSI para empotrar.</t>
  </si>
  <si>
    <t>3.1.3</t>
  </si>
  <si>
    <t>Marca vial con pintura en Frio, incluye transporte. Pintura acrílica con esferas.</t>
  </si>
  <si>
    <t>4.1.1</t>
  </si>
  <si>
    <t>Transporte de sobrantes provenientes de la excavación de la explanación, canales, préstamos para distancias superiores a 1000 m medidos a partir de 100 m. Material compacto (Incluye 30% de expansión),</t>
  </si>
  <si>
    <t>4.1.2</t>
  </si>
  <si>
    <t>Transporte de materiales de afirmado, sub-base, base y mezcla asfáltica para distancias superiores a 1000 m medidos a partir de 100 m. Material compacto (Incluye 30% de expansión).</t>
  </si>
  <si>
    <t>5.1.1</t>
  </si>
  <si>
    <t>5.1.2</t>
  </si>
  <si>
    <t>5.1.3</t>
  </si>
  <si>
    <t>Suministro, transporte y colocación de tubería PVC 36" para alcantarillado. Incluye suministro y transporte de los materiales y todos los elementos necesarios para su correcta instalación y funcionamiento. La excavación, encamado, atraques y los llenos se pagaran en su ítem respectivo.</t>
  </si>
  <si>
    <t>5.1.4</t>
  </si>
  <si>
    <t>PLAN DE ADAPTACIÓN A LA GUÍA AMBIENTAL (PAGA)</t>
  </si>
  <si>
    <t>PLAN DE MANEJO DE TRÁNSITO (PMT)</t>
  </si>
  <si>
    <t xml:space="preserve">PROVISION DE GARANTIAS </t>
  </si>
  <si>
    <t>Administrar el proyecto</t>
  </si>
  <si>
    <t>Interventoria</t>
  </si>
  <si>
    <t>VALOR CONTRATADO PROYECTO</t>
  </si>
  <si>
    <t>86,72%</t>
  </si>
  <si>
    <t>Suministro, transporte e instalación de Luminaria Solar. La instalación de luminarias y postes se realizará con anclajes con pernos expansivos, más sistema de soldadura eléctrica en superficie metálica incluyendo acabado en pintura resistente a intemperie.</t>
  </si>
  <si>
    <t>DANIELA GUARIN CARDONA</t>
  </si>
  <si>
    <t>Representante legal</t>
  </si>
  <si>
    <t>Entidad Ejecutora</t>
  </si>
  <si>
    <t xml:space="preserve">Avala: </t>
  </si>
  <si>
    <t>GRIMAUDIS SIERRA CORREA</t>
  </si>
  <si>
    <t>Interventoría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</si>
</sst>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_-&quot;$&quot;* #,##0.00_-;\-&quot;$&quot;* #,##0.00_-;_-&quot;$&quot;* &quot;-&quot;??_-;_-@_-"/>
    <numFmt numFmtId="167" formatCode="_-&quot;$&quot;* #,##0_-;\-&quot;$&quot;* #,##0_-;_-&quot;$&quot;* &quot;-&quot;??_-;_-@_-"/>
    <numFmt numFmtId="168" formatCode="0.000%"/>
    <numFmt numFmtId="169" formatCode="_-&quot;$&quot;* #,##0_-;\-&quot;$&quot;* #,##0_-;_-&quot;$&quot;* &quot;-&quot;_-;_-@_-"/>
    <numFmt numFmtId="170" formatCode="_(&quot;$&quot;\ * #,##0.00_);_(&quot;$&quot;\ * \(#,##0.00\);_(&quot;$&quot;\ * &quot;-&quot;??_);_(@_)"/>
    <numFmt numFmtId="171" formatCode="_-&quot;$&quot;* #,##0.0000_-;\-&quot;$&quot;* #,##0.0000_-;_-&quot;$&quot;* &quot;-&quot;??_-;_-@_-"/>
    <numFmt numFmtId="172" formatCode="_-&quot;$&quot;\ * #,##0_-;\-&quot;$&quot;\ * #,##0_-;_-&quot;$&quot;\ * &quot;-&quot;??_-;_-@_-"/>
    <numFmt numFmtId="173" formatCode="&quot;$&quot;\ #,##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rgb="FF333333"/>
      <name val="Arial"/>
      <family val="2"/>
    </font>
    <font>
      <sz val="7"/>
      <color rgb="FF333333"/>
      <name val="Arial"/>
      <family val="2"/>
    </font>
    <font>
      <b/>
      <sz val="7"/>
      <color rgb="FF333333"/>
      <name val="Arial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FF8FB"/>
        <bgColor indexed="64"/>
      </patternFill>
    </fill>
    <fill>
      <patternFill patternType="solid">
        <fgColor rgb="FFFBFBEF"/>
        <bgColor indexed="64"/>
      </patternFill>
    </fill>
    <fill>
      <patternFill patternType="solid">
        <fgColor rgb="FFFBEFEF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EE2E6"/>
      </left>
      <right/>
      <top style="medium">
        <color rgb="FFDEE2E6"/>
      </top>
      <bottom style="medium">
        <color rgb="FFDDDDDD"/>
      </bottom>
      <diagonal/>
    </border>
    <border>
      <left/>
      <right/>
      <top style="medium">
        <color rgb="FFDEE2E6"/>
      </top>
      <bottom style="medium">
        <color rgb="FFDDDDDD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DDDDD"/>
      </bottom>
      <diagonal/>
    </border>
    <border>
      <left style="medium">
        <color rgb="FFDEE2E6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EE2E6"/>
      </right>
      <top style="medium">
        <color rgb="FFDDDDDD"/>
      </top>
      <bottom style="medium">
        <color rgb="FFDDDDDD"/>
      </bottom>
      <diagonal/>
    </border>
    <border>
      <left style="medium">
        <color rgb="FFDEE2E6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EE2E6"/>
      </right>
      <top style="medium">
        <color rgb="FFDDDDDD"/>
      </top>
      <bottom/>
      <diagonal/>
    </border>
    <border>
      <left style="medium">
        <color rgb="FFDEE2E6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EE2E6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EE2E6"/>
      </right>
      <top style="medium">
        <color rgb="FFDDDDDD"/>
      </top>
      <bottom style="medium">
        <color rgb="FFDDDDDD"/>
      </bottom>
      <diagonal/>
    </border>
    <border>
      <left style="medium">
        <color rgb="FFDEE2E6"/>
      </left>
      <right style="medium">
        <color rgb="FFDDDDDD"/>
      </right>
      <top/>
      <bottom/>
      <diagonal/>
    </border>
    <border>
      <left style="medium">
        <color rgb="FFDEE2E6"/>
      </left>
      <right style="medium">
        <color rgb="FFDDDDDD"/>
      </right>
      <top/>
      <bottom style="medium">
        <color rgb="FFDEE2E6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EE2E6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EE2E6"/>
      </bottom>
      <diagonal/>
    </border>
    <border>
      <left style="medium">
        <color rgb="FFDDDDDD"/>
      </left>
      <right style="medium">
        <color rgb="FFDEE2E6"/>
      </right>
      <top style="medium">
        <color rgb="FFDDDDDD"/>
      </top>
      <bottom style="medium">
        <color rgb="FFDEE2E6"/>
      </bottom>
      <diagonal/>
    </border>
    <border>
      <left/>
      <right/>
      <top/>
      <bottom style="medium">
        <color rgb="FFDEE2E6"/>
      </bottom>
      <diagonal/>
    </border>
    <border>
      <left/>
      <right style="medium">
        <color rgb="FFDEE2E6"/>
      </right>
      <top/>
      <bottom style="medium">
        <color rgb="FFDEE2E6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4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 applyAlignment="0"/>
    <xf numFmtId="170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1" fillId="0" borderId="0"/>
  </cellStyleXfs>
  <cellXfs count="159">
    <xf numFmtId="0" fontId="0" fillId="0" borderId="0" xfId="0"/>
    <xf numFmtId="44" fontId="0" fillId="0" borderId="0" xfId="0" applyNumberFormat="1"/>
    <xf numFmtId="166" fontId="0" fillId="0" borderId="0" xfId="2" applyFont="1"/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left" vertical="center" wrapText="1"/>
    </xf>
    <xf numFmtId="0" fontId="4" fillId="8" borderId="19" xfId="0" applyFont="1" applyFill="1" applyBorder="1" applyAlignment="1">
      <alignment horizontal="center" vertical="center" wrapText="1"/>
    </xf>
    <xf numFmtId="3" fontId="4" fillId="8" borderId="19" xfId="0" applyNumberFormat="1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left" vertical="center" wrapText="1"/>
    </xf>
    <xf numFmtId="3" fontId="4" fillId="9" borderId="19" xfId="0" applyNumberFormat="1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left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4" fillId="8" borderId="32" xfId="0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 vertical="center" wrapText="1"/>
    </xf>
    <xf numFmtId="0" fontId="5" fillId="10" borderId="36" xfId="0" applyFont="1" applyFill="1" applyBorder="1" applyAlignment="1">
      <alignment horizontal="left" vertical="center" wrapText="1"/>
    </xf>
    <xf numFmtId="0" fontId="4" fillId="10" borderId="36" xfId="0" applyFont="1" applyFill="1" applyBorder="1" applyAlignment="1">
      <alignment horizontal="center" vertical="center" wrapText="1"/>
    </xf>
    <xf numFmtId="0" fontId="4" fillId="10" borderId="37" xfId="0" applyFont="1" applyFill="1" applyBorder="1" applyAlignment="1">
      <alignment horizontal="center" vertical="center" wrapText="1"/>
    </xf>
    <xf numFmtId="3" fontId="4" fillId="10" borderId="19" xfId="0" applyNumberFormat="1" applyFont="1" applyFill="1" applyBorder="1" applyAlignment="1">
      <alignment horizontal="center" vertical="center" wrapText="1"/>
    </xf>
    <xf numFmtId="3" fontId="4" fillId="8" borderId="32" xfId="0" applyNumberFormat="1" applyFont="1" applyFill="1" applyBorder="1" applyAlignment="1">
      <alignment horizontal="center" vertical="center" wrapText="1"/>
    </xf>
    <xf numFmtId="3" fontId="4" fillId="9" borderId="32" xfId="0" applyNumberFormat="1" applyFont="1" applyFill="1" applyBorder="1" applyAlignment="1">
      <alignment horizontal="center" vertical="center" wrapText="1"/>
    </xf>
    <xf numFmtId="0" fontId="4" fillId="10" borderId="32" xfId="0" applyFont="1" applyFill="1" applyBorder="1" applyAlignment="1">
      <alignment horizontal="center" vertical="center" wrapText="1"/>
    </xf>
    <xf numFmtId="0" fontId="0" fillId="0" borderId="38" xfId="0" applyBorder="1"/>
    <xf numFmtId="0" fontId="0" fillId="0" borderId="39" xfId="0" applyBorder="1"/>
    <xf numFmtId="171" fontId="0" fillId="0" borderId="0" xfId="2" applyNumberFormat="1" applyFont="1"/>
    <xf numFmtId="8" fontId="0" fillId="0" borderId="0" xfId="0" applyNumberFormat="1"/>
    <xf numFmtId="44" fontId="4" fillId="10" borderId="19" xfId="0" applyNumberFormat="1" applyFont="1" applyFill="1" applyBorder="1" applyAlignment="1">
      <alignment horizontal="center" vertical="center" wrapText="1"/>
    </xf>
    <xf numFmtId="10" fontId="0" fillId="0" borderId="0" xfId="4" applyNumberFormat="1" applyFont="1"/>
    <xf numFmtId="168" fontId="0" fillId="0" borderId="0" xfId="4" applyNumberFormat="1" applyFont="1"/>
    <xf numFmtId="165" fontId="0" fillId="0" borderId="0" xfId="1" applyFont="1"/>
    <xf numFmtId="3" fontId="0" fillId="0" borderId="0" xfId="0" applyNumberFormat="1"/>
    <xf numFmtId="169" fontId="4" fillId="10" borderId="19" xfId="0" applyNumberFormat="1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left" vertical="center" wrapText="1"/>
    </xf>
    <xf numFmtId="0" fontId="3" fillId="7" borderId="24" xfId="0" applyFont="1" applyFill="1" applyBorder="1" applyAlignment="1">
      <alignment horizontal="left" vertical="center" wrapText="1"/>
    </xf>
    <xf numFmtId="0" fontId="3" fillId="7" borderId="25" xfId="0" applyFont="1" applyFill="1" applyBorder="1" applyAlignment="1">
      <alignment horizontal="left" vertical="center" wrapText="1"/>
    </xf>
    <xf numFmtId="0" fontId="4" fillId="6" borderId="26" xfId="0" applyFont="1" applyFill="1" applyBorder="1" applyAlignment="1">
      <alignment horizontal="left" vertical="center" wrapText="1"/>
    </xf>
    <xf numFmtId="0" fontId="4" fillId="6" borderId="18" xfId="0" applyFont="1" applyFill="1" applyBorder="1" applyAlignment="1">
      <alignment horizontal="left" vertical="center" wrapText="1"/>
    </xf>
    <xf numFmtId="0" fontId="4" fillId="6" borderId="27" xfId="0" applyFont="1" applyFill="1" applyBorder="1" applyAlignment="1">
      <alignment horizontal="left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172" fontId="6" fillId="0" borderId="9" xfId="2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top" wrapText="1"/>
    </xf>
    <xf numFmtId="172" fontId="6" fillId="0" borderId="8" xfId="2" applyNumberFormat="1" applyFont="1" applyBorder="1" applyAlignment="1">
      <alignment vertical="top"/>
    </xf>
    <xf numFmtId="172" fontId="6" fillId="0" borderId="9" xfId="2" applyNumberFormat="1" applyFont="1" applyBorder="1" applyAlignment="1">
      <alignment vertical="top"/>
    </xf>
    <xf numFmtId="172" fontId="7" fillId="0" borderId="8" xfId="2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166" fontId="9" fillId="0" borderId="0" xfId="2" applyFont="1" applyFill="1" applyBorder="1" applyAlignment="1">
      <alignment horizontal="right" vertical="top" wrapText="1"/>
    </xf>
    <xf numFmtId="166" fontId="10" fillId="0" borderId="0" xfId="0" applyNumberFormat="1" applyFont="1" applyAlignment="1">
      <alignment vertical="top"/>
    </xf>
    <xf numFmtId="166" fontId="8" fillId="0" borderId="0" xfId="2" applyFont="1" applyFill="1" applyBorder="1" applyAlignment="1">
      <alignment vertical="top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justify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justify" vertical="top" wrapText="1"/>
    </xf>
    <xf numFmtId="0" fontId="9" fillId="0" borderId="40" xfId="0" applyFont="1" applyBorder="1" applyAlignment="1">
      <alignment vertical="top"/>
    </xf>
    <xf numFmtId="0" fontId="9" fillId="0" borderId="0" xfId="0" applyFont="1" applyAlignment="1">
      <alignment vertical="top"/>
    </xf>
    <xf numFmtId="0" fontId="8" fillId="0" borderId="40" xfId="0" applyFont="1" applyBorder="1" applyAlignment="1">
      <alignment vertical="top"/>
    </xf>
    <xf numFmtId="0" fontId="6" fillId="0" borderId="10" xfId="0" applyFont="1" applyBorder="1" applyAlignment="1">
      <alignment horizontal="center" vertical="top" wrapText="1"/>
    </xf>
    <xf numFmtId="173" fontId="7" fillId="0" borderId="9" xfId="0" applyNumberFormat="1" applyFont="1" applyBorder="1" applyAlignment="1">
      <alignment horizontal="center" vertical="center"/>
    </xf>
    <xf numFmtId="173" fontId="7" fillId="0" borderId="1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44" fontId="9" fillId="0" borderId="0" xfId="0" applyNumberFormat="1" applyFont="1" applyAlignment="1">
      <alignment vertical="top"/>
    </xf>
    <xf numFmtId="166" fontId="9" fillId="0" borderId="0" xfId="0" applyNumberFormat="1" applyFont="1" applyAlignment="1">
      <alignment vertical="top"/>
    </xf>
    <xf numFmtId="166" fontId="9" fillId="0" borderId="0" xfId="2" applyFont="1" applyAlignment="1">
      <alignment vertical="top"/>
    </xf>
    <xf numFmtId="0" fontId="8" fillId="0" borderId="8" xfId="0" applyFont="1" applyBorder="1" applyAlignment="1">
      <alignment horizontal="center" vertical="top"/>
    </xf>
    <xf numFmtId="0" fontId="9" fillId="0" borderId="8" xfId="0" applyFont="1" applyBorder="1" applyAlignment="1">
      <alignment vertical="top"/>
    </xf>
    <xf numFmtId="44" fontId="8" fillId="0" borderId="0" xfId="0" applyNumberFormat="1" applyFont="1" applyAlignment="1">
      <alignment vertical="top"/>
    </xf>
    <xf numFmtId="43" fontId="9" fillId="0" borderId="0" xfId="3" applyNumberFormat="1" applyFont="1" applyFill="1" applyBorder="1" applyAlignment="1">
      <alignment vertical="top"/>
    </xf>
    <xf numFmtId="169" fontId="9" fillId="0" borderId="0" xfId="3" applyFont="1" applyFill="1" applyBorder="1" applyAlignment="1">
      <alignment vertical="top"/>
    </xf>
    <xf numFmtId="0" fontId="9" fillId="0" borderId="51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8" fillId="2" borderId="8" xfId="0" applyFont="1" applyFill="1" applyBorder="1" applyAlignment="1">
      <alignment vertical="top" wrapText="1"/>
    </xf>
    <xf numFmtId="0" fontId="8" fillId="0" borderId="8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10" fillId="0" borderId="0" xfId="0" applyFont="1" applyAlignment="1">
      <alignment vertical="top"/>
    </xf>
    <xf numFmtId="0" fontId="9" fillId="0" borderId="14" xfId="0" applyFont="1" applyBorder="1" applyAlignment="1">
      <alignment vertical="top"/>
    </xf>
    <xf numFmtId="0" fontId="9" fillId="0" borderId="15" xfId="0" applyFont="1" applyBorder="1" applyAlignment="1">
      <alignment vertical="top"/>
    </xf>
    <xf numFmtId="173" fontId="9" fillId="0" borderId="8" xfId="0" applyNumberFormat="1" applyFont="1" applyBorder="1" applyAlignment="1">
      <alignment vertical="top" wrapText="1"/>
    </xf>
    <xf numFmtId="166" fontId="8" fillId="2" borderId="43" xfId="2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7" fontId="8" fillId="2" borderId="9" xfId="2" applyNumberFormat="1" applyFont="1" applyFill="1" applyBorder="1" applyAlignment="1" applyProtection="1">
      <alignment horizontal="center" vertical="center" wrapText="1"/>
    </xf>
    <xf numFmtId="166" fontId="8" fillId="2" borderId="9" xfId="2" applyFont="1" applyFill="1" applyBorder="1" applyAlignment="1" applyProtection="1">
      <alignment horizontal="center" vertical="center" wrapText="1"/>
    </xf>
    <xf numFmtId="167" fontId="9" fillId="0" borderId="7" xfId="2" applyNumberFormat="1" applyFont="1" applyFill="1" applyBorder="1" applyAlignment="1">
      <alignment horizontal="center" vertical="center" wrapText="1"/>
    </xf>
    <xf numFmtId="166" fontId="9" fillId="0" borderId="13" xfId="2" applyFont="1" applyFill="1" applyBorder="1" applyAlignment="1" applyProtection="1">
      <alignment horizontal="center" vertical="center" wrapText="1"/>
    </xf>
    <xf numFmtId="167" fontId="7" fillId="3" borderId="7" xfId="2" applyNumberFormat="1" applyFont="1" applyFill="1" applyBorder="1" applyAlignment="1">
      <alignment vertical="center"/>
    </xf>
    <xf numFmtId="166" fontId="7" fillId="3" borderId="13" xfId="2" applyFont="1" applyFill="1" applyBorder="1" applyAlignment="1">
      <alignment vertical="center"/>
    </xf>
    <xf numFmtId="167" fontId="7" fillId="0" borderId="7" xfId="2" applyNumberFormat="1" applyFont="1" applyBorder="1" applyAlignment="1">
      <alignment vertical="center"/>
    </xf>
    <xf numFmtId="166" fontId="7" fillId="0" borderId="13" xfId="2" applyFont="1" applyBorder="1" applyAlignment="1">
      <alignment vertical="center"/>
    </xf>
    <xf numFmtId="172" fontId="6" fillId="0" borderId="7" xfId="2" applyNumberFormat="1" applyFont="1" applyBorder="1" applyAlignment="1">
      <alignment vertical="center"/>
    </xf>
    <xf numFmtId="166" fontId="7" fillId="3" borderId="49" xfId="2" applyFont="1" applyFill="1" applyBorder="1" applyAlignment="1">
      <alignment vertical="center"/>
    </xf>
    <xf numFmtId="165" fontId="7" fillId="3" borderId="46" xfId="0" applyNumberFormat="1" applyFont="1" applyFill="1" applyBorder="1" applyAlignment="1">
      <alignment vertical="center"/>
    </xf>
    <xf numFmtId="165" fontId="7" fillId="3" borderId="49" xfId="0" applyNumberFormat="1" applyFont="1" applyFill="1" applyBorder="1" applyAlignment="1">
      <alignment vertical="center"/>
    </xf>
    <xf numFmtId="167" fontId="10" fillId="2" borderId="48" xfId="2" applyNumberFormat="1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42" xfId="2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3" fontId="9" fillId="0" borderId="51" xfId="0" applyNumberFormat="1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42" xfId="2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6" fontId="9" fillId="0" borderId="42" xfId="2" applyFont="1" applyBorder="1" applyAlignment="1">
      <alignment vertical="center"/>
    </xf>
    <xf numFmtId="166" fontId="9" fillId="0" borderId="0" xfId="2" applyFont="1" applyBorder="1" applyAlignment="1">
      <alignment vertical="center"/>
    </xf>
    <xf numFmtId="166" fontId="9" fillId="0" borderId="8" xfId="2" applyFont="1" applyFill="1" applyBorder="1" applyAlignment="1">
      <alignment horizontal="center" vertical="center" wrapText="1"/>
    </xf>
    <xf numFmtId="166" fontId="9" fillId="0" borderId="0" xfId="2" applyFont="1" applyFill="1" applyBorder="1" applyAlignment="1">
      <alignment horizontal="center" vertical="center" wrapText="1"/>
    </xf>
    <xf numFmtId="166" fontId="9" fillId="0" borderId="42" xfId="2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/>
    </xf>
    <xf numFmtId="166" fontId="9" fillId="0" borderId="44" xfId="2" applyFont="1" applyBorder="1" applyAlignment="1">
      <alignment vertical="center"/>
    </xf>
    <xf numFmtId="166" fontId="9" fillId="0" borderId="0" xfId="2" applyFont="1" applyAlignment="1">
      <alignment vertical="center"/>
    </xf>
    <xf numFmtId="167" fontId="9" fillId="0" borderId="8" xfId="2" applyNumberFormat="1" applyFont="1" applyBorder="1" applyAlignment="1">
      <alignment horizontal="center" vertical="center"/>
    </xf>
    <xf numFmtId="9" fontId="9" fillId="0" borderId="8" xfId="4" applyFont="1" applyFill="1" applyBorder="1" applyAlignment="1">
      <alignment horizontal="center" vertical="center" wrapText="1"/>
    </xf>
    <xf numFmtId="167" fontId="9" fillId="0" borderId="8" xfId="2" applyNumberFormat="1" applyFont="1" applyFill="1" applyBorder="1" applyAlignment="1">
      <alignment horizontal="center" vertical="center" wrapText="1"/>
    </xf>
    <xf numFmtId="164" fontId="7" fillId="3" borderId="13" xfId="2" applyNumberFormat="1" applyFont="1" applyFill="1" applyBorder="1" applyAlignment="1">
      <alignment vertical="center"/>
    </xf>
    <xf numFmtId="167" fontId="9" fillId="0" borderId="0" xfId="0" applyNumberFormat="1" applyFont="1" applyAlignment="1">
      <alignment vertical="top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1" xfId="0" applyFont="1" applyBorder="1" applyAlignment="1">
      <alignment horizontal="center" vertical="top" wrapText="1"/>
    </xf>
    <xf numFmtId="1" fontId="8" fillId="0" borderId="2" xfId="0" applyNumberFormat="1" applyFont="1" applyBorder="1" applyAlignment="1">
      <alignment horizontal="center" vertical="top" wrapText="1"/>
    </xf>
    <xf numFmtId="1" fontId="8" fillId="0" borderId="3" xfId="0" applyNumberFormat="1" applyFont="1" applyBorder="1" applyAlignment="1">
      <alignment horizontal="center" vertical="top" wrapText="1"/>
    </xf>
    <xf numFmtId="1" fontId="8" fillId="0" borderId="41" xfId="0" applyNumberFormat="1" applyFont="1" applyBorder="1" applyAlignment="1">
      <alignment horizontal="center" vertical="top" wrapText="1"/>
    </xf>
    <xf numFmtId="0" fontId="8" fillId="2" borderId="45" xfId="0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8" fillId="2" borderId="41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73" fontId="10" fillId="2" borderId="2" xfId="0" applyNumberFormat="1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top"/>
    </xf>
    <xf numFmtId="0" fontId="8" fillId="4" borderId="16" xfId="0" applyFont="1" applyFill="1" applyBorder="1" applyAlignment="1">
      <alignment horizontal="center" vertical="top"/>
    </xf>
    <xf numFmtId="0" fontId="8" fillId="4" borderId="52" xfId="0" applyFont="1" applyFill="1" applyBorder="1" applyAlignment="1">
      <alignment horizontal="center" vertical="top"/>
    </xf>
    <xf numFmtId="0" fontId="10" fillId="2" borderId="12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center" vertical="top" wrapText="1"/>
    </xf>
    <xf numFmtId="0" fontId="8" fillId="5" borderId="12" xfId="0" applyFont="1" applyFill="1" applyBorder="1" applyAlignment="1">
      <alignment horizontal="center" vertical="top" wrapText="1"/>
    </xf>
    <xf numFmtId="0" fontId="8" fillId="5" borderId="50" xfId="0" applyFont="1" applyFill="1" applyBorder="1" applyAlignment="1">
      <alignment horizontal="center" vertical="top" wrapText="1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</cellXfs>
  <cellStyles count="14">
    <cellStyle name="Millares" xfId="1" builtinId="3"/>
    <cellStyle name="Millares 10 3" xfId="10" xr:uid="{00000000-0005-0000-0000-000001000000}"/>
    <cellStyle name="Moneda" xfId="2" builtinId="4"/>
    <cellStyle name="Moneda [0]" xfId="3" builtinId="7"/>
    <cellStyle name="Moneda [0] 2" xfId="12" xr:uid="{00000000-0005-0000-0000-000004000000}"/>
    <cellStyle name="Moneda 12" xfId="11" xr:uid="{00000000-0005-0000-0000-000005000000}"/>
    <cellStyle name="Moneda 27" xfId="5" xr:uid="{00000000-0005-0000-0000-000006000000}"/>
    <cellStyle name="Moneda 6 2" xfId="8" xr:uid="{00000000-0005-0000-0000-000007000000}"/>
    <cellStyle name="Normal" xfId="0" builtinId="0"/>
    <cellStyle name="Normal 2 2" xfId="6" xr:uid="{00000000-0005-0000-0000-000009000000}"/>
    <cellStyle name="Normal 34" xfId="9" xr:uid="{00000000-0005-0000-0000-00000A000000}"/>
    <cellStyle name="Normal 4" xfId="13" xr:uid="{48F8744B-FBE6-4743-AE2E-C542CA3CED9A}"/>
    <cellStyle name="Normal 6 2 3" xfId="7" xr:uid="{00000000-0005-0000-0000-00000B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2"/>
  <sheetViews>
    <sheetView tabSelected="1" topLeftCell="A47" workbookViewId="0">
      <selection activeCell="H60" sqref="H60"/>
    </sheetView>
  </sheetViews>
  <sheetFormatPr baseColWidth="10" defaultColWidth="8.86328125" defaultRowHeight="12.75" x14ac:dyDescent="0.45"/>
  <cols>
    <col min="1" max="1" width="13.33203125" style="71" customWidth="1"/>
    <col min="2" max="2" width="47.86328125" style="71" customWidth="1"/>
    <col min="3" max="3" width="15.33203125" style="117" bestFit="1" customWidth="1"/>
    <col min="4" max="4" width="14.19921875" style="117" customWidth="1"/>
    <col min="5" max="5" width="15.46484375" style="125" customWidth="1"/>
    <col min="6" max="6" width="10.796875" style="71" bestFit="1" customWidth="1"/>
    <col min="7" max="7" width="8.86328125" style="71"/>
    <col min="8" max="8" width="59.1328125" style="71" customWidth="1"/>
    <col min="9" max="9" width="15.86328125" style="71" customWidth="1"/>
    <col min="10" max="10" width="13.1328125" style="71" customWidth="1"/>
    <col min="11" max="11" width="12.19921875" style="71" customWidth="1"/>
    <col min="12" max="16384" width="8.86328125" style="71"/>
  </cols>
  <sheetData>
    <row r="1" spans="1:18" ht="36" customHeight="1" thickBot="1" x14ac:dyDescent="0.5">
      <c r="A1" s="76" t="s">
        <v>0</v>
      </c>
      <c r="B1" s="133" t="s">
        <v>103</v>
      </c>
      <c r="C1" s="134"/>
      <c r="D1" s="134"/>
      <c r="E1" s="135"/>
      <c r="F1" s="61"/>
    </row>
    <row r="2" spans="1:18" ht="36.6" customHeight="1" thickBot="1" x14ac:dyDescent="0.5">
      <c r="A2" s="76" t="s">
        <v>67</v>
      </c>
      <c r="B2" s="136">
        <v>2023003050099</v>
      </c>
      <c r="C2" s="137"/>
      <c r="D2" s="137"/>
      <c r="E2" s="138"/>
      <c r="F2" s="61"/>
    </row>
    <row r="3" spans="1:18" ht="29.45" customHeight="1" thickBot="1" x14ac:dyDescent="0.5">
      <c r="A3" s="133" t="s">
        <v>1</v>
      </c>
      <c r="B3" s="134"/>
      <c r="C3" s="134"/>
      <c r="D3" s="134"/>
      <c r="E3" s="135"/>
      <c r="F3" s="61"/>
      <c r="L3" s="77"/>
      <c r="M3" s="77"/>
      <c r="N3" s="78"/>
      <c r="O3" s="79"/>
      <c r="Q3" s="78"/>
      <c r="R3" s="79"/>
    </row>
    <row r="4" spans="1:18" ht="55.25" customHeight="1" x14ac:dyDescent="0.45">
      <c r="A4" s="56"/>
      <c r="B4" s="57"/>
      <c r="C4" s="145" t="s">
        <v>12</v>
      </c>
      <c r="D4" s="146"/>
      <c r="E4" s="95" t="s">
        <v>68</v>
      </c>
      <c r="F4" s="58"/>
      <c r="H4" s="80" t="s">
        <v>99</v>
      </c>
      <c r="I4" s="80" t="s">
        <v>100</v>
      </c>
      <c r="J4" s="80" t="s">
        <v>101</v>
      </c>
      <c r="K4" s="80" t="s">
        <v>102</v>
      </c>
      <c r="L4" s="77"/>
      <c r="M4" s="77"/>
      <c r="N4" s="78"/>
      <c r="O4" s="79"/>
      <c r="Q4" s="78"/>
      <c r="R4" s="79"/>
    </row>
    <row r="5" spans="1:18" x14ac:dyDescent="0.45">
      <c r="A5" s="59" t="s">
        <v>2</v>
      </c>
      <c r="B5" s="60" t="s">
        <v>3</v>
      </c>
      <c r="C5" s="96" t="s">
        <v>6</v>
      </c>
      <c r="D5" s="97" t="s">
        <v>7</v>
      </c>
      <c r="E5" s="98" t="s">
        <v>7</v>
      </c>
      <c r="F5" s="61"/>
      <c r="H5" s="81"/>
      <c r="I5" s="81"/>
      <c r="J5" s="81"/>
      <c r="K5" s="81"/>
      <c r="L5" s="77"/>
      <c r="M5" s="77"/>
      <c r="N5" s="78"/>
      <c r="O5" s="79"/>
      <c r="Q5" s="78"/>
      <c r="R5" s="79"/>
    </row>
    <row r="6" spans="1:18" ht="63.75" x14ac:dyDescent="0.45">
      <c r="A6" s="66" t="s">
        <v>104</v>
      </c>
      <c r="B6" s="62" t="s">
        <v>105</v>
      </c>
      <c r="C6" s="99">
        <v>31900</v>
      </c>
      <c r="D6" s="74">
        <v>82461500</v>
      </c>
      <c r="E6" s="100">
        <f>133166550-575808</f>
        <v>132590742</v>
      </c>
      <c r="F6" s="63"/>
      <c r="H6" s="51" t="s">
        <v>69</v>
      </c>
      <c r="I6" s="52">
        <v>82461500</v>
      </c>
      <c r="J6" s="52">
        <v>133166550</v>
      </c>
      <c r="K6" s="53">
        <f>J6-I6</f>
        <v>50705050</v>
      </c>
    </row>
    <row r="7" spans="1:18" ht="38.25" x14ac:dyDescent="0.45">
      <c r="A7" s="66" t="s">
        <v>106</v>
      </c>
      <c r="B7" s="62" t="s">
        <v>107</v>
      </c>
      <c r="C7" s="99">
        <v>7133</v>
      </c>
      <c r="D7" s="74">
        <v>12078736.879999999</v>
      </c>
      <c r="E7" s="100">
        <v>10815889.588979999</v>
      </c>
      <c r="F7" s="63"/>
      <c r="G7" s="79"/>
      <c r="H7" s="51" t="s">
        <v>70</v>
      </c>
      <c r="I7" s="52">
        <v>12078737</v>
      </c>
      <c r="J7" s="52">
        <v>10815889.588979999</v>
      </c>
      <c r="K7" s="53">
        <f t="shared" ref="K7:K37" si="0">J7-I7</f>
        <v>-1262847.4110200014</v>
      </c>
    </row>
    <row r="8" spans="1:18" ht="38.25" x14ac:dyDescent="0.45">
      <c r="A8" s="66" t="s">
        <v>108</v>
      </c>
      <c r="B8" s="62" t="s">
        <v>109</v>
      </c>
      <c r="C8" s="99">
        <v>5498</v>
      </c>
      <c r="D8" s="74">
        <v>2067742.8199999998</v>
      </c>
      <c r="E8" s="100">
        <f>D8</f>
        <v>2067742.8199999998</v>
      </c>
      <c r="F8" s="63"/>
      <c r="H8" s="51" t="s">
        <v>71</v>
      </c>
      <c r="I8" s="52">
        <v>2067743</v>
      </c>
      <c r="J8" s="52">
        <v>2663726.02</v>
      </c>
      <c r="K8" s="53">
        <f t="shared" si="0"/>
        <v>595983.02</v>
      </c>
    </row>
    <row r="9" spans="1:18" ht="38.25" x14ac:dyDescent="0.45">
      <c r="A9" s="66" t="s">
        <v>110</v>
      </c>
      <c r="B9" s="62" t="s">
        <v>111</v>
      </c>
      <c r="C9" s="99">
        <v>1278</v>
      </c>
      <c r="D9" s="74">
        <v>3303630</v>
      </c>
      <c r="E9" s="100">
        <v>3303630</v>
      </c>
      <c r="F9" s="63"/>
      <c r="H9" s="51" t="s">
        <v>72</v>
      </c>
      <c r="I9" s="52">
        <v>3303630</v>
      </c>
      <c r="J9" s="52">
        <v>3303630</v>
      </c>
      <c r="K9" s="53">
        <f t="shared" si="0"/>
        <v>0</v>
      </c>
    </row>
    <row r="10" spans="1:18" ht="25.5" x14ac:dyDescent="0.45">
      <c r="A10" s="66" t="s">
        <v>112</v>
      </c>
      <c r="B10" s="62" t="s">
        <v>113</v>
      </c>
      <c r="C10" s="99">
        <v>190208</v>
      </c>
      <c r="D10" s="74">
        <v>98337536</v>
      </c>
      <c r="E10" s="100">
        <f>D10</f>
        <v>98337536</v>
      </c>
      <c r="F10" s="63"/>
      <c r="H10" s="51" t="s">
        <v>73</v>
      </c>
      <c r="I10" s="52">
        <v>98337536</v>
      </c>
      <c r="J10" s="52">
        <v>119261091.2384</v>
      </c>
      <c r="K10" s="53">
        <f t="shared" si="0"/>
        <v>20923555.238399997</v>
      </c>
    </row>
    <row r="11" spans="1:18" ht="25.5" x14ac:dyDescent="0.45">
      <c r="A11" s="66" t="s">
        <v>114</v>
      </c>
      <c r="B11" s="62" t="s">
        <v>115</v>
      </c>
      <c r="C11" s="99">
        <v>174266</v>
      </c>
      <c r="D11" s="74">
        <v>90095522</v>
      </c>
      <c r="E11" s="100">
        <f>D11</f>
        <v>90095522</v>
      </c>
      <c r="F11" s="63"/>
      <c r="H11" s="51" t="s">
        <v>74</v>
      </c>
      <c r="I11" s="52">
        <v>90095522</v>
      </c>
      <c r="J11" s="52">
        <v>103014731.91</v>
      </c>
      <c r="K11" s="53">
        <f t="shared" si="0"/>
        <v>12919209.909999996</v>
      </c>
    </row>
    <row r="12" spans="1:18" ht="38.25" x14ac:dyDescent="0.45">
      <c r="A12" s="66" t="s">
        <v>116</v>
      </c>
      <c r="B12" s="62" t="s">
        <v>117</v>
      </c>
      <c r="C12" s="99">
        <v>130467</v>
      </c>
      <c r="D12" s="74">
        <v>20144104.800000001</v>
      </c>
      <c r="E12" s="100">
        <v>15721795.367999997</v>
      </c>
      <c r="F12" s="63"/>
      <c r="H12" s="51" t="s">
        <v>75</v>
      </c>
      <c r="I12" s="52">
        <v>20144104.800000001</v>
      </c>
      <c r="J12" s="52">
        <v>15721795.367999997</v>
      </c>
      <c r="K12" s="53">
        <f t="shared" si="0"/>
        <v>-4422309.4320000038</v>
      </c>
    </row>
    <row r="13" spans="1:18" ht="81.599999999999994" customHeight="1" x14ac:dyDescent="0.45">
      <c r="A13" s="66" t="s">
        <v>118</v>
      </c>
      <c r="B13" s="62" t="s">
        <v>119</v>
      </c>
      <c r="C13" s="99">
        <v>4498</v>
      </c>
      <c r="D13" s="74">
        <v>11627330</v>
      </c>
      <c r="E13" s="100">
        <f>D13</f>
        <v>11627330</v>
      </c>
      <c r="F13" s="64"/>
      <c r="H13" s="51" t="s">
        <v>76</v>
      </c>
      <c r="I13" s="52">
        <v>11627330</v>
      </c>
      <c r="J13" s="52">
        <v>12819292.175572097</v>
      </c>
      <c r="K13" s="53">
        <f t="shared" si="0"/>
        <v>1191962.1755720973</v>
      </c>
    </row>
    <row r="14" spans="1:18" ht="63.75" x14ac:dyDescent="0.45">
      <c r="A14" s="66" t="s">
        <v>120</v>
      </c>
      <c r="B14" s="62" t="s">
        <v>121</v>
      </c>
      <c r="C14" s="99">
        <v>1100215</v>
      </c>
      <c r="D14" s="74">
        <v>284405577.5</v>
      </c>
      <c r="E14" s="100">
        <f>D14</f>
        <v>284405577.5</v>
      </c>
      <c r="F14" s="65"/>
      <c r="H14" s="51" t="s">
        <v>77</v>
      </c>
      <c r="I14" s="52">
        <v>284405577.5</v>
      </c>
      <c r="J14" s="52">
        <v>304209502.51075</v>
      </c>
      <c r="K14" s="53">
        <f t="shared" si="0"/>
        <v>19803925.010749996</v>
      </c>
    </row>
    <row r="15" spans="1:18" ht="38.25" x14ac:dyDescent="0.45">
      <c r="A15" s="66" t="s">
        <v>122</v>
      </c>
      <c r="B15" s="62" t="s">
        <v>123</v>
      </c>
      <c r="C15" s="99">
        <v>6694</v>
      </c>
      <c r="D15" s="74">
        <v>86896956.079999998</v>
      </c>
      <c r="E15" s="100">
        <v>63238218</v>
      </c>
      <c r="F15" s="82"/>
      <c r="H15" s="51" t="s">
        <v>78</v>
      </c>
      <c r="I15" s="52">
        <v>86896956.079999998</v>
      </c>
      <c r="J15" s="52">
        <v>63238218</v>
      </c>
      <c r="K15" s="53">
        <f t="shared" si="0"/>
        <v>-23658738.079999998</v>
      </c>
    </row>
    <row r="16" spans="1:18" ht="25.5" x14ac:dyDescent="0.45">
      <c r="A16" s="66" t="s">
        <v>124</v>
      </c>
      <c r="B16" s="62" t="s">
        <v>125</v>
      </c>
      <c r="C16" s="99">
        <v>10395</v>
      </c>
      <c r="D16" s="74">
        <v>16091460</v>
      </c>
      <c r="E16" s="100">
        <f>D16</f>
        <v>16091460</v>
      </c>
      <c r="H16" s="51" t="s">
        <v>79</v>
      </c>
      <c r="I16" s="52">
        <v>16091460</v>
      </c>
      <c r="J16" s="52">
        <v>18773370</v>
      </c>
      <c r="K16" s="53">
        <f t="shared" si="0"/>
        <v>2681910</v>
      </c>
    </row>
    <row r="17" spans="1:11" ht="51" x14ac:dyDescent="0.45">
      <c r="A17" s="66" t="s">
        <v>126</v>
      </c>
      <c r="B17" s="62" t="s">
        <v>127</v>
      </c>
      <c r="C17" s="99">
        <v>35906</v>
      </c>
      <c r="D17" s="74">
        <v>933556</v>
      </c>
      <c r="E17" s="100">
        <f>D17</f>
        <v>933556</v>
      </c>
      <c r="F17" s="77"/>
      <c r="H17" s="51" t="s">
        <v>80</v>
      </c>
      <c r="I17" s="52">
        <v>933556</v>
      </c>
      <c r="J17" s="52">
        <v>2333890</v>
      </c>
      <c r="K17" s="53">
        <f t="shared" si="0"/>
        <v>1400334</v>
      </c>
    </row>
    <row r="18" spans="1:11" ht="51" x14ac:dyDescent="0.45">
      <c r="A18" s="66" t="s">
        <v>128</v>
      </c>
      <c r="B18" s="62" t="s">
        <v>129</v>
      </c>
      <c r="C18" s="99">
        <v>957444</v>
      </c>
      <c r="D18" s="74">
        <v>7994657.3999999994</v>
      </c>
      <c r="E18" s="100">
        <f>D18</f>
        <v>7994657.3999999994</v>
      </c>
      <c r="F18" s="77"/>
      <c r="H18" s="51" t="s">
        <v>81</v>
      </c>
      <c r="I18" s="52">
        <v>7994656</v>
      </c>
      <c r="J18" s="52">
        <v>19300060.407600001</v>
      </c>
      <c r="K18" s="53">
        <f t="shared" si="0"/>
        <v>11305404.407600001</v>
      </c>
    </row>
    <row r="19" spans="1:11" ht="51" x14ac:dyDescent="0.45">
      <c r="A19" s="66" t="s">
        <v>130</v>
      </c>
      <c r="B19" s="62" t="s">
        <v>131</v>
      </c>
      <c r="C19" s="99">
        <v>181821</v>
      </c>
      <c r="D19" s="74">
        <v>109092600</v>
      </c>
      <c r="E19" s="100">
        <v>50910500</v>
      </c>
      <c r="F19" s="83"/>
      <c r="H19" s="51" t="s">
        <v>82</v>
      </c>
      <c r="I19" s="52">
        <v>109092600</v>
      </c>
      <c r="J19" s="52">
        <v>90910500</v>
      </c>
      <c r="K19" s="53">
        <f t="shared" si="0"/>
        <v>-18182100</v>
      </c>
    </row>
    <row r="20" spans="1:11" ht="25.5" x14ac:dyDescent="0.45">
      <c r="A20" s="66" t="s">
        <v>132</v>
      </c>
      <c r="B20" s="62" t="s">
        <v>133</v>
      </c>
      <c r="C20" s="99">
        <v>61646</v>
      </c>
      <c r="D20" s="74">
        <v>36987600</v>
      </c>
      <c r="E20" s="100">
        <v>30823000</v>
      </c>
      <c r="F20" s="84"/>
      <c r="H20" s="51" t="s">
        <v>83</v>
      </c>
      <c r="I20" s="52">
        <v>36987600</v>
      </c>
      <c r="J20" s="52">
        <v>30823000</v>
      </c>
      <c r="K20" s="53">
        <f t="shared" si="0"/>
        <v>-6164600</v>
      </c>
    </row>
    <row r="21" spans="1:11" ht="89.25" x14ac:dyDescent="0.45">
      <c r="A21" s="66" t="s">
        <v>134</v>
      </c>
      <c r="B21" s="62" t="s">
        <v>135</v>
      </c>
      <c r="C21" s="99">
        <v>99812</v>
      </c>
      <c r="D21" s="74">
        <v>35932320</v>
      </c>
      <c r="E21" s="100">
        <f>D21</f>
        <v>35932320</v>
      </c>
      <c r="F21" s="84"/>
      <c r="H21" s="51" t="s">
        <v>84</v>
      </c>
      <c r="I21" s="52">
        <v>35932320</v>
      </c>
      <c r="J21" s="54">
        <v>41921040</v>
      </c>
      <c r="K21" s="53">
        <f t="shared" si="0"/>
        <v>5988720</v>
      </c>
    </row>
    <row r="22" spans="1:11" ht="51" x14ac:dyDescent="0.45">
      <c r="A22" s="66" t="s">
        <v>136</v>
      </c>
      <c r="B22" s="62" t="s">
        <v>137</v>
      </c>
      <c r="C22" s="99">
        <v>10548</v>
      </c>
      <c r="D22" s="74">
        <v>3164400</v>
      </c>
      <c r="E22" s="100">
        <v>3164400</v>
      </c>
      <c r="F22" s="84"/>
      <c r="H22" s="51" t="s">
        <v>85</v>
      </c>
      <c r="I22" s="52">
        <v>3164400</v>
      </c>
      <c r="J22" s="52">
        <v>3164400</v>
      </c>
      <c r="K22" s="53">
        <f t="shared" si="0"/>
        <v>0</v>
      </c>
    </row>
    <row r="23" spans="1:11" ht="51" x14ac:dyDescent="0.45">
      <c r="A23" s="66" t="s">
        <v>138</v>
      </c>
      <c r="B23" s="67" t="s">
        <v>139</v>
      </c>
      <c r="C23" s="101">
        <v>32850</v>
      </c>
      <c r="D23" s="74">
        <v>9855000</v>
      </c>
      <c r="E23" s="102">
        <v>9855000</v>
      </c>
      <c r="F23" s="84"/>
      <c r="H23" s="51" t="s">
        <v>86</v>
      </c>
      <c r="I23" s="52">
        <v>9855000</v>
      </c>
      <c r="J23" s="52">
        <v>9855000</v>
      </c>
      <c r="K23" s="53">
        <f t="shared" si="0"/>
        <v>0</v>
      </c>
    </row>
    <row r="24" spans="1:11" ht="89.25" x14ac:dyDescent="0.45">
      <c r="A24" s="66" t="s">
        <v>140</v>
      </c>
      <c r="B24" s="67" t="s">
        <v>141</v>
      </c>
      <c r="C24" s="101">
        <v>541226</v>
      </c>
      <c r="D24" s="74">
        <v>2164904</v>
      </c>
      <c r="E24" s="102">
        <v>2164904</v>
      </c>
      <c r="F24" s="84"/>
      <c r="H24" s="51" t="s">
        <v>87</v>
      </c>
      <c r="I24" s="52">
        <v>2164904</v>
      </c>
      <c r="J24" s="52">
        <v>2164904</v>
      </c>
      <c r="K24" s="53">
        <f t="shared" si="0"/>
        <v>0</v>
      </c>
    </row>
    <row r="25" spans="1:11" ht="38.25" x14ac:dyDescent="0.45">
      <c r="A25" s="66" t="s">
        <v>142</v>
      </c>
      <c r="B25" s="67" t="s">
        <v>143</v>
      </c>
      <c r="C25" s="103">
        <v>206551</v>
      </c>
      <c r="D25" s="74">
        <v>826204</v>
      </c>
      <c r="E25" s="104">
        <v>826204</v>
      </c>
      <c r="F25" s="84"/>
      <c r="H25" s="51" t="s">
        <v>88</v>
      </c>
      <c r="I25" s="52">
        <v>826204</v>
      </c>
      <c r="J25" s="52">
        <v>826204</v>
      </c>
      <c r="K25" s="53">
        <f t="shared" si="0"/>
        <v>0</v>
      </c>
    </row>
    <row r="26" spans="1:11" ht="25.5" x14ac:dyDescent="0.45">
      <c r="A26" s="66" t="s">
        <v>144</v>
      </c>
      <c r="B26" s="67" t="s">
        <v>145</v>
      </c>
      <c r="C26" s="101">
        <v>3176</v>
      </c>
      <c r="D26" s="74">
        <v>952800</v>
      </c>
      <c r="E26" s="102">
        <v>952800</v>
      </c>
      <c r="F26" s="84"/>
      <c r="H26" s="51" t="s">
        <v>89</v>
      </c>
      <c r="I26" s="52">
        <v>952800</v>
      </c>
      <c r="J26" s="52">
        <v>952800</v>
      </c>
      <c r="K26" s="53">
        <f t="shared" si="0"/>
        <v>0</v>
      </c>
    </row>
    <row r="27" spans="1:11" ht="51" x14ac:dyDescent="0.45">
      <c r="A27" s="66" t="s">
        <v>146</v>
      </c>
      <c r="B27" s="67" t="s">
        <v>147</v>
      </c>
      <c r="C27" s="101">
        <v>1690</v>
      </c>
      <c r="D27" s="74">
        <v>144621750</v>
      </c>
      <c r="E27" s="102">
        <f>D27</f>
        <v>144621750</v>
      </c>
      <c r="H27" s="51" t="s">
        <v>90</v>
      </c>
      <c r="I27" s="52">
        <v>144621750</v>
      </c>
      <c r="J27" s="54">
        <v>230819540.88647997</v>
      </c>
      <c r="K27" s="53">
        <f t="shared" si="0"/>
        <v>86197790.886479974</v>
      </c>
    </row>
    <row r="28" spans="1:11" ht="38.25" x14ac:dyDescent="0.45">
      <c r="A28" s="66" t="s">
        <v>148</v>
      </c>
      <c r="B28" s="67" t="s">
        <v>149</v>
      </c>
      <c r="C28" s="101">
        <v>1690</v>
      </c>
      <c r="D28" s="74">
        <v>154016460</v>
      </c>
      <c r="E28" s="102">
        <v>144547073.97000003</v>
      </c>
      <c r="H28" s="51" t="s">
        <v>91</v>
      </c>
      <c r="I28" s="52">
        <v>154016460</v>
      </c>
      <c r="J28" s="52">
        <v>144547073.97000003</v>
      </c>
      <c r="K28" s="53">
        <f t="shared" si="0"/>
        <v>-9469386.0299999714</v>
      </c>
    </row>
    <row r="29" spans="1:11" ht="25.5" x14ac:dyDescent="0.45">
      <c r="A29" s="66" t="s">
        <v>150</v>
      </c>
      <c r="B29" s="67" t="s">
        <v>92</v>
      </c>
      <c r="C29" s="101">
        <v>1440248</v>
      </c>
      <c r="D29" s="74">
        <v>0</v>
      </c>
      <c r="E29" s="102">
        <v>0</v>
      </c>
      <c r="H29" s="51" t="s">
        <v>92</v>
      </c>
      <c r="I29" s="52">
        <v>0</v>
      </c>
      <c r="J29" s="52">
        <v>5760992</v>
      </c>
      <c r="K29" s="53">
        <f t="shared" si="0"/>
        <v>5760992</v>
      </c>
    </row>
    <row r="30" spans="1:11" ht="51" x14ac:dyDescent="0.45">
      <c r="A30" s="66" t="s">
        <v>151</v>
      </c>
      <c r="B30" s="67" t="s">
        <v>162</v>
      </c>
      <c r="C30" s="101">
        <v>1066307</v>
      </c>
      <c r="D30" s="74">
        <v>0</v>
      </c>
      <c r="E30" s="102">
        <v>0</v>
      </c>
      <c r="H30" s="51" t="s">
        <v>162</v>
      </c>
      <c r="I30" s="52">
        <v>0</v>
      </c>
      <c r="J30" s="52">
        <v>42652280</v>
      </c>
      <c r="K30" s="53">
        <f t="shared" si="0"/>
        <v>42652280</v>
      </c>
    </row>
    <row r="31" spans="1:11" ht="63.75" x14ac:dyDescent="0.45">
      <c r="A31" s="66" t="s">
        <v>152</v>
      </c>
      <c r="B31" s="67" t="s">
        <v>153</v>
      </c>
      <c r="C31" s="101"/>
      <c r="D31" s="74"/>
      <c r="E31" s="102"/>
      <c r="H31" s="67" t="s">
        <v>153</v>
      </c>
      <c r="I31" s="52">
        <v>0</v>
      </c>
      <c r="J31" s="54">
        <v>12612673.2463699</v>
      </c>
      <c r="K31" s="53">
        <f t="shared" si="0"/>
        <v>12612673.2463699</v>
      </c>
    </row>
    <row r="32" spans="1:11" ht="89.25" x14ac:dyDescent="0.45">
      <c r="A32" s="66" t="s">
        <v>154</v>
      </c>
      <c r="B32" s="67" t="s">
        <v>93</v>
      </c>
      <c r="C32" s="101">
        <v>359603</v>
      </c>
      <c r="D32" s="75">
        <v>0</v>
      </c>
      <c r="E32" s="102">
        <v>0</v>
      </c>
      <c r="H32" s="51" t="s">
        <v>93</v>
      </c>
      <c r="I32" s="52">
        <v>0</v>
      </c>
      <c r="J32" s="54">
        <v>1798015</v>
      </c>
      <c r="K32" s="53">
        <f t="shared" si="0"/>
        <v>1798015</v>
      </c>
    </row>
    <row r="33" spans="1:11" x14ac:dyDescent="0.45">
      <c r="A33" s="66"/>
      <c r="B33" s="73" t="s">
        <v>155</v>
      </c>
      <c r="C33" s="105">
        <v>5579500</v>
      </c>
      <c r="D33" s="50">
        <v>5579500</v>
      </c>
      <c r="E33" s="106">
        <f>D33*0.8672</f>
        <v>4838542.3999999994</v>
      </c>
      <c r="H33" s="51" t="s">
        <v>94</v>
      </c>
      <c r="I33" s="52">
        <v>5579500</v>
      </c>
      <c r="J33" s="52">
        <v>6560134.4553585229</v>
      </c>
      <c r="K33" s="53">
        <f t="shared" si="0"/>
        <v>980634.45535852294</v>
      </c>
    </row>
    <row r="34" spans="1:11" ht="39" customHeight="1" x14ac:dyDescent="0.45">
      <c r="A34" s="66"/>
      <c r="B34" s="73" t="s">
        <v>156</v>
      </c>
      <c r="C34" s="105">
        <v>25719307</v>
      </c>
      <c r="D34" s="50">
        <v>25719307</v>
      </c>
      <c r="E34" s="106">
        <f>D34*0.8672</f>
        <v>22303783.030400001</v>
      </c>
      <c r="H34" s="51" t="s">
        <v>95</v>
      </c>
      <c r="I34" s="52">
        <v>25719307</v>
      </c>
      <c r="J34" s="52">
        <v>30239647.283563696</v>
      </c>
      <c r="K34" s="53">
        <f t="shared" si="0"/>
        <v>4520340.2835636958</v>
      </c>
    </row>
    <row r="35" spans="1:11" x14ac:dyDescent="0.45">
      <c r="A35" s="66"/>
      <c r="B35" s="73" t="s">
        <v>157</v>
      </c>
      <c r="C35" s="105">
        <f>I35</f>
        <v>8614013</v>
      </c>
      <c r="D35" s="50">
        <f>C35</f>
        <v>8614013</v>
      </c>
      <c r="E35" s="106">
        <f>D35</f>
        <v>8614013</v>
      </c>
      <c r="H35" s="51" t="s">
        <v>96</v>
      </c>
      <c r="I35" s="52">
        <v>8614013</v>
      </c>
      <c r="J35" s="52">
        <v>10127983.417905947</v>
      </c>
      <c r="K35" s="53">
        <f t="shared" si="0"/>
        <v>1513970.4179059472</v>
      </c>
    </row>
    <row r="36" spans="1:11" x14ac:dyDescent="0.45">
      <c r="A36" s="66"/>
      <c r="B36" s="55" t="s">
        <v>158</v>
      </c>
      <c r="C36" s="105">
        <v>474694467</v>
      </c>
      <c r="D36" s="50">
        <v>474694467</v>
      </c>
      <c r="E36" s="106">
        <f>D36*0.8672</f>
        <v>411655041.78240001</v>
      </c>
      <c r="H36" s="55" t="s">
        <v>97</v>
      </c>
      <c r="I36" s="52">
        <v>474694467</v>
      </c>
      <c r="J36" s="52">
        <v>558125196.51999998</v>
      </c>
      <c r="K36" s="53">
        <f t="shared" si="0"/>
        <v>83430729.519999981</v>
      </c>
    </row>
    <row r="37" spans="1:11" x14ac:dyDescent="0.45">
      <c r="A37" s="66"/>
      <c r="B37" s="55" t="s">
        <v>159</v>
      </c>
      <c r="C37" s="105">
        <v>140376362</v>
      </c>
      <c r="D37" s="50">
        <v>140376362</v>
      </c>
      <c r="E37" s="129">
        <f>D37*0.8672</f>
        <v>121734381.12639999</v>
      </c>
      <c r="H37" s="55" t="s">
        <v>98</v>
      </c>
      <c r="I37" s="52">
        <v>140376362</v>
      </c>
      <c r="J37" s="52">
        <v>165037630.31999999</v>
      </c>
      <c r="K37" s="53">
        <f t="shared" si="0"/>
        <v>24661268.319999993</v>
      </c>
    </row>
    <row r="38" spans="1:11" ht="13.15" thickBot="1" x14ac:dyDescent="0.5">
      <c r="A38" s="68"/>
      <c r="B38" s="69"/>
      <c r="C38" s="107"/>
      <c r="D38" s="108"/>
      <c r="E38" s="106"/>
    </row>
    <row r="39" spans="1:11" ht="13.15" thickBot="1" x14ac:dyDescent="0.5">
      <c r="A39" s="152" t="s">
        <v>8</v>
      </c>
      <c r="B39" s="153"/>
      <c r="C39" s="147">
        <f>SUM(D6:D37)</f>
        <v>1869035996.48</v>
      </c>
      <c r="D39" s="148"/>
      <c r="E39" s="109">
        <f>SUM(E6:E36)</f>
        <v>1608432988.8597798</v>
      </c>
      <c r="F39" s="130"/>
    </row>
    <row r="40" spans="1:11" x14ac:dyDescent="0.45">
      <c r="A40" s="149"/>
      <c r="B40" s="150"/>
      <c r="C40" s="150"/>
      <c r="D40" s="150"/>
      <c r="E40" s="151"/>
    </row>
    <row r="41" spans="1:11" x14ac:dyDescent="0.45">
      <c r="A41" s="154" t="s">
        <v>10</v>
      </c>
      <c r="B41" s="155"/>
      <c r="C41" s="156"/>
      <c r="D41" s="157"/>
      <c r="E41" s="158"/>
    </row>
    <row r="42" spans="1:11" ht="13.15" thickBot="1" x14ac:dyDescent="0.5">
      <c r="A42" s="70"/>
      <c r="C42" s="110"/>
      <c r="D42" s="110"/>
      <c r="E42" s="111"/>
    </row>
    <row r="43" spans="1:11" ht="13.15" thickBot="1" x14ac:dyDescent="0.5">
      <c r="A43" s="70"/>
      <c r="B43" s="141" t="s">
        <v>59</v>
      </c>
      <c r="C43" s="142"/>
      <c r="D43" s="112"/>
      <c r="E43" s="111"/>
    </row>
    <row r="44" spans="1:11" x14ac:dyDescent="0.45">
      <c r="A44" s="70"/>
      <c r="B44" s="85" t="s">
        <v>11</v>
      </c>
      <c r="C44" s="113">
        <f>C39</f>
        <v>1869035996.48</v>
      </c>
      <c r="D44" s="112"/>
      <c r="E44" s="111"/>
    </row>
    <row r="45" spans="1:11" x14ac:dyDescent="0.45">
      <c r="A45" s="70"/>
      <c r="B45" s="94" t="s">
        <v>160</v>
      </c>
      <c r="C45" s="126">
        <f>C44</f>
        <v>1869035996.48</v>
      </c>
      <c r="D45" s="112"/>
      <c r="E45" s="111"/>
    </row>
    <row r="46" spans="1:11" x14ac:dyDescent="0.45">
      <c r="A46" s="72"/>
      <c r="B46" s="87" t="s">
        <v>10</v>
      </c>
      <c r="C46" s="114"/>
      <c r="D46" s="115"/>
      <c r="E46" s="116"/>
    </row>
    <row r="47" spans="1:11" x14ac:dyDescent="0.45">
      <c r="A47" s="70"/>
      <c r="E47" s="118"/>
    </row>
    <row r="48" spans="1:11" x14ac:dyDescent="0.45">
      <c r="A48" s="70"/>
      <c r="B48" s="139" t="s">
        <v>64</v>
      </c>
      <c r="C48" s="140"/>
      <c r="D48" s="119"/>
      <c r="E48" s="118"/>
    </row>
    <row r="49" spans="1:5" x14ac:dyDescent="0.45">
      <c r="A49" s="70"/>
      <c r="B49" s="86" t="s">
        <v>65</v>
      </c>
      <c r="C49" s="120">
        <f>E39-E36</f>
        <v>1196777947.0773797</v>
      </c>
      <c r="D49" s="121"/>
      <c r="E49" s="122"/>
    </row>
    <row r="50" spans="1:5" x14ac:dyDescent="0.45">
      <c r="A50" s="70"/>
      <c r="B50" s="86" t="s">
        <v>66</v>
      </c>
      <c r="C50" s="120">
        <f>E39</f>
        <v>1608432988.8597798</v>
      </c>
      <c r="D50" s="121"/>
      <c r="E50" s="122"/>
    </row>
    <row r="51" spans="1:5" x14ac:dyDescent="0.45">
      <c r="A51" s="70"/>
      <c r="B51" s="88" t="s">
        <v>60</v>
      </c>
      <c r="C51" s="120">
        <v>92.63</v>
      </c>
      <c r="D51" s="121"/>
      <c r="E51" s="122"/>
    </row>
    <row r="52" spans="1:5" x14ac:dyDescent="0.45">
      <c r="A52" s="70"/>
      <c r="B52" s="143" t="s">
        <v>63</v>
      </c>
      <c r="C52" s="144"/>
      <c r="D52" s="121"/>
      <c r="E52" s="122"/>
    </row>
    <row r="53" spans="1:5" x14ac:dyDescent="0.45">
      <c r="A53" s="70"/>
      <c r="B53" s="89" t="s">
        <v>62</v>
      </c>
      <c r="C53" s="128">
        <v>1620898229</v>
      </c>
      <c r="D53" s="121"/>
      <c r="E53" s="122"/>
    </row>
    <row r="54" spans="1:5" x14ac:dyDescent="0.45">
      <c r="A54" s="70"/>
      <c r="B54" s="90" t="s">
        <v>61</v>
      </c>
      <c r="C54" s="127" t="s">
        <v>161</v>
      </c>
      <c r="D54" s="121"/>
      <c r="E54" s="122"/>
    </row>
    <row r="55" spans="1:5" x14ac:dyDescent="0.45">
      <c r="A55" s="70"/>
      <c r="B55" s="91"/>
      <c r="C55" s="121"/>
      <c r="D55" s="121"/>
      <c r="E55" s="122"/>
    </row>
    <row r="56" spans="1:5" ht="14.45" customHeight="1" x14ac:dyDescent="0.45">
      <c r="A56" s="70"/>
      <c r="B56" s="132"/>
      <c r="C56" s="121"/>
      <c r="D56" s="121"/>
      <c r="E56" s="122"/>
    </row>
    <row r="57" spans="1:5" x14ac:dyDescent="0.45">
      <c r="A57" s="70"/>
      <c r="B57" s="132"/>
      <c r="C57" s="121"/>
      <c r="D57" s="121"/>
      <c r="E57" s="122"/>
    </row>
    <row r="58" spans="1:5" x14ac:dyDescent="0.45">
      <c r="A58" s="70"/>
      <c r="B58" s="132"/>
      <c r="C58" s="121"/>
      <c r="D58" s="121"/>
      <c r="E58" s="122"/>
    </row>
    <row r="59" spans="1:5" x14ac:dyDescent="0.45">
      <c r="A59" s="70"/>
      <c r="B59" s="131" t="s">
        <v>163</v>
      </c>
      <c r="C59" s="121"/>
      <c r="D59" s="121"/>
      <c r="E59" s="122"/>
    </row>
    <row r="60" spans="1:5" x14ac:dyDescent="0.45">
      <c r="A60" s="70"/>
      <c r="B60" s="131" t="s">
        <v>164</v>
      </c>
      <c r="C60" s="121"/>
      <c r="D60" s="121"/>
      <c r="E60" s="122"/>
    </row>
    <row r="61" spans="1:5" x14ac:dyDescent="0.45">
      <c r="A61" s="70"/>
      <c r="B61" s="131" t="s">
        <v>165</v>
      </c>
      <c r="C61" s="121"/>
      <c r="D61" s="121"/>
      <c r="E61" s="122"/>
    </row>
    <row r="62" spans="1:5" x14ac:dyDescent="0.45">
      <c r="A62" s="70"/>
      <c r="B62" s="131"/>
      <c r="C62" s="121"/>
      <c r="D62" s="121"/>
      <c r="E62" s="122"/>
    </row>
    <row r="63" spans="1:5" x14ac:dyDescent="0.45">
      <c r="A63" s="70"/>
      <c r="B63" s="131" t="s">
        <v>166</v>
      </c>
      <c r="C63" s="121"/>
      <c r="D63" s="121"/>
      <c r="E63" s="122"/>
    </row>
    <row r="64" spans="1:5" ht="14.45" customHeight="1" x14ac:dyDescent="0.45">
      <c r="A64" s="70"/>
      <c r="B64" s="132"/>
      <c r="C64" s="121"/>
      <c r="D64" s="121"/>
      <c r="E64" s="122"/>
    </row>
    <row r="65" spans="1:5" x14ac:dyDescent="0.45">
      <c r="A65" s="70"/>
      <c r="B65" s="132"/>
      <c r="C65" s="121"/>
      <c r="D65" s="121"/>
      <c r="E65" s="122"/>
    </row>
    <row r="66" spans="1:5" x14ac:dyDescent="0.45">
      <c r="A66" s="70"/>
      <c r="B66" s="132"/>
      <c r="C66" s="121"/>
      <c r="D66" s="121"/>
      <c r="E66" s="122"/>
    </row>
    <row r="67" spans="1:5" x14ac:dyDescent="0.45">
      <c r="A67" s="70"/>
      <c r="B67" s="131" t="s">
        <v>167</v>
      </c>
      <c r="C67" s="121"/>
      <c r="D67" s="121"/>
      <c r="E67" s="122"/>
    </row>
    <row r="68" spans="1:5" ht="14.45" customHeight="1" x14ac:dyDescent="0.45">
      <c r="A68" s="70"/>
      <c r="B68" s="131" t="s">
        <v>164</v>
      </c>
      <c r="C68" s="121"/>
      <c r="D68" s="121"/>
      <c r="E68" s="122"/>
    </row>
    <row r="69" spans="1:5" ht="13.8" customHeight="1" x14ac:dyDescent="0.45">
      <c r="A69" s="70"/>
      <c r="B69" s="131" t="s">
        <v>168</v>
      </c>
      <c r="C69" s="121"/>
      <c r="D69" s="121"/>
      <c r="E69" s="122"/>
    </row>
    <row r="70" spans="1:5" x14ac:dyDescent="0.45">
      <c r="A70" s="70"/>
      <c r="C70" s="115"/>
      <c r="D70" s="115"/>
      <c r="E70" s="116"/>
    </row>
    <row r="71" spans="1:5" ht="14.45" customHeight="1" x14ac:dyDescent="0.45">
      <c r="A71" s="70"/>
      <c r="C71" s="115"/>
      <c r="D71" s="115"/>
      <c r="E71" s="116"/>
    </row>
    <row r="72" spans="1:5" ht="13.8" customHeight="1" thickBot="1" x14ac:dyDescent="0.5">
      <c r="A72" s="92"/>
      <c r="B72" s="93"/>
      <c r="C72" s="123"/>
      <c r="D72" s="123"/>
      <c r="E72" s="124"/>
    </row>
  </sheetData>
  <mergeCells count="14">
    <mergeCell ref="B56:B58"/>
    <mergeCell ref="B64:B66"/>
    <mergeCell ref="B1:E1"/>
    <mergeCell ref="B2:E2"/>
    <mergeCell ref="A3:E3"/>
    <mergeCell ref="B48:C48"/>
    <mergeCell ref="B43:C43"/>
    <mergeCell ref="B52:C52"/>
    <mergeCell ref="C4:D4"/>
    <mergeCell ref="C39:D39"/>
    <mergeCell ref="A40:E40"/>
    <mergeCell ref="A39:B39"/>
    <mergeCell ref="A41:B41"/>
    <mergeCell ref="C41:E41"/>
  </mergeCells>
  <pageMargins left="0.7" right="0.7" top="0.75" bottom="0.75" header="0.3" footer="0.3"/>
  <pageSetup scale="3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3"/>
  <sheetViews>
    <sheetView workbookViewId="0"/>
  </sheetViews>
  <sheetFormatPr baseColWidth="10" defaultColWidth="9.06640625" defaultRowHeight="14.25" x14ac:dyDescent="0.45"/>
  <sheetData>
    <row r="1" spans="1:27" ht="111" x14ac:dyDescent="0.45">
      <c r="A1" s="34" t="s">
        <v>13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6"/>
    </row>
    <row r="2" spans="1:27" ht="90" x14ac:dyDescent="0.45">
      <c r="A2" s="37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9"/>
    </row>
    <row r="3" spans="1:27" ht="41.65" x14ac:dyDescent="0.45">
      <c r="A3" s="40" t="s">
        <v>15</v>
      </c>
      <c r="B3" s="3" t="s">
        <v>16</v>
      </c>
      <c r="C3" s="3" t="s">
        <v>4</v>
      </c>
      <c r="D3" s="3" t="s">
        <v>17</v>
      </c>
      <c r="E3" s="3" t="s">
        <v>18</v>
      </c>
      <c r="F3" s="3" t="s">
        <v>19</v>
      </c>
      <c r="G3" s="3"/>
      <c r="H3" s="3"/>
      <c r="I3" s="3" t="s">
        <v>5</v>
      </c>
      <c r="J3" s="3" t="s">
        <v>20</v>
      </c>
      <c r="K3" s="3" t="s">
        <v>21</v>
      </c>
      <c r="L3" s="3">
        <v>2021</v>
      </c>
      <c r="M3" s="3">
        <v>2021</v>
      </c>
      <c r="N3" s="3">
        <v>2021</v>
      </c>
      <c r="O3" s="3">
        <v>2021</v>
      </c>
      <c r="P3" s="3">
        <v>2021</v>
      </c>
      <c r="Q3" s="3">
        <v>2021</v>
      </c>
      <c r="R3" s="3">
        <v>2021</v>
      </c>
      <c r="S3" s="3">
        <v>2021</v>
      </c>
      <c r="T3" s="3">
        <v>2021</v>
      </c>
      <c r="U3" s="3">
        <v>2021</v>
      </c>
      <c r="V3" s="3">
        <v>2021</v>
      </c>
      <c r="W3" s="3">
        <v>2022</v>
      </c>
      <c r="X3" s="3">
        <v>2022</v>
      </c>
      <c r="Y3" s="3">
        <v>2022</v>
      </c>
      <c r="Z3" s="13">
        <v>2022</v>
      </c>
    </row>
    <row r="4" spans="1:27" x14ac:dyDescent="0.45">
      <c r="A4" s="41"/>
      <c r="B4" s="4"/>
      <c r="C4" s="4"/>
      <c r="D4" s="4"/>
      <c r="E4" s="4"/>
      <c r="F4" s="4"/>
      <c r="G4" s="4"/>
      <c r="H4" s="4"/>
      <c r="I4" s="4"/>
      <c r="J4" s="4"/>
      <c r="K4" s="4"/>
      <c r="L4" s="4">
        <v>2</v>
      </c>
      <c r="M4" s="4">
        <v>3</v>
      </c>
      <c r="N4" s="4">
        <v>4</v>
      </c>
      <c r="O4" s="4">
        <v>5</v>
      </c>
      <c r="P4" s="4">
        <v>6</v>
      </c>
      <c r="Q4" s="4">
        <v>7</v>
      </c>
      <c r="R4" s="4">
        <v>8</v>
      </c>
      <c r="S4" s="4">
        <v>9</v>
      </c>
      <c r="T4" s="4">
        <v>10</v>
      </c>
      <c r="U4" s="4">
        <v>11</v>
      </c>
      <c r="V4" s="4">
        <v>12</v>
      </c>
      <c r="W4" s="4">
        <v>1</v>
      </c>
      <c r="X4" s="4">
        <v>2</v>
      </c>
      <c r="Y4" s="4">
        <v>3</v>
      </c>
      <c r="Z4" s="14">
        <v>4</v>
      </c>
    </row>
    <row r="5" spans="1:27" ht="90" x14ac:dyDescent="0.45">
      <c r="A5" s="42">
        <v>1</v>
      </c>
      <c r="B5" s="45" t="s">
        <v>22</v>
      </c>
      <c r="C5" s="45" t="s">
        <v>23</v>
      </c>
      <c r="D5" s="45" t="s">
        <v>24</v>
      </c>
      <c r="E5" s="45">
        <v>0</v>
      </c>
      <c r="F5" s="45" t="s">
        <v>25</v>
      </c>
      <c r="G5" s="45"/>
      <c r="H5" s="5" t="s">
        <v>26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>
        <v>77439880</v>
      </c>
      <c r="Y5" s="6"/>
      <c r="Z5" s="15"/>
    </row>
    <row r="6" spans="1:27" x14ac:dyDescent="0.45">
      <c r="A6" s="43"/>
      <c r="B6" s="46"/>
      <c r="C6" s="46"/>
      <c r="D6" s="46"/>
      <c r="E6" s="46"/>
      <c r="F6" s="46"/>
      <c r="G6" s="46"/>
      <c r="H6" s="8" t="s">
        <v>27</v>
      </c>
      <c r="I6" s="9">
        <v>77439880</v>
      </c>
      <c r="J6" s="10">
        <v>1</v>
      </c>
      <c r="K6" s="9">
        <v>77439880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9">
        <v>77439880</v>
      </c>
      <c r="Y6" s="10"/>
      <c r="Z6" s="16"/>
      <c r="AA6" s="2">
        <f>SUM(L6:Z6)</f>
        <v>77439880</v>
      </c>
    </row>
    <row r="7" spans="1:27" x14ac:dyDescent="0.45">
      <c r="A7" s="44"/>
      <c r="B7" s="47"/>
      <c r="C7" s="47"/>
      <c r="D7" s="47"/>
      <c r="E7" s="47"/>
      <c r="F7" s="47"/>
      <c r="G7" s="47"/>
      <c r="H7" s="17" t="s">
        <v>28</v>
      </c>
      <c r="I7" s="18"/>
      <c r="J7" s="18">
        <v>0</v>
      </c>
      <c r="K7" s="18">
        <v>0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9"/>
      <c r="AA7" s="2">
        <f>SUM(L7:Z7)</f>
        <v>0</v>
      </c>
    </row>
    <row r="8" spans="1:27" ht="83.25" x14ac:dyDescent="0.45">
      <c r="A8" s="34" t="s">
        <v>29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6"/>
    </row>
    <row r="9" spans="1:27" ht="36" x14ac:dyDescent="0.45">
      <c r="A9" s="37" t="s">
        <v>30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9"/>
    </row>
    <row r="10" spans="1:27" ht="41.65" x14ac:dyDescent="0.45">
      <c r="A10" s="40" t="s">
        <v>15</v>
      </c>
      <c r="B10" s="3" t="s">
        <v>16</v>
      </c>
      <c r="C10" s="3" t="s">
        <v>4</v>
      </c>
      <c r="D10" s="3" t="s">
        <v>17</v>
      </c>
      <c r="E10" s="3" t="s">
        <v>18</v>
      </c>
      <c r="F10" s="3" t="s">
        <v>19</v>
      </c>
      <c r="G10" s="3"/>
      <c r="H10" s="3"/>
      <c r="I10" s="3" t="s">
        <v>5</v>
      </c>
      <c r="J10" s="3" t="s">
        <v>20</v>
      </c>
      <c r="K10" s="3" t="s">
        <v>21</v>
      </c>
      <c r="L10" s="3">
        <v>2021</v>
      </c>
      <c r="M10" s="3">
        <v>2021</v>
      </c>
      <c r="N10" s="3">
        <v>2021</v>
      </c>
      <c r="O10" s="3">
        <v>2021</v>
      </c>
      <c r="P10" s="3">
        <v>2021</v>
      </c>
      <c r="Q10" s="3">
        <v>2021</v>
      </c>
      <c r="R10" s="3">
        <v>2021</v>
      </c>
      <c r="S10" s="3">
        <v>2021</v>
      </c>
      <c r="T10" s="3">
        <v>2021</v>
      </c>
      <c r="U10" s="3">
        <v>2021</v>
      </c>
      <c r="V10" s="3">
        <v>2021</v>
      </c>
      <c r="W10" s="3">
        <v>2022</v>
      </c>
      <c r="X10" s="3">
        <v>2022</v>
      </c>
      <c r="Y10" s="3">
        <v>2022</v>
      </c>
      <c r="Z10" s="13">
        <v>2022</v>
      </c>
    </row>
    <row r="11" spans="1:27" x14ac:dyDescent="0.45">
      <c r="A11" s="41"/>
      <c r="B11" s="4"/>
      <c r="C11" s="4"/>
      <c r="D11" s="4"/>
      <c r="E11" s="4"/>
      <c r="F11" s="4"/>
      <c r="G11" s="4"/>
      <c r="H11" s="4"/>
      <c r="I11" s="4"/>
      <c r="J11" s="4"/>
      <c r="K11" s="4"/>
      <c r="L11" s="4">
        <v>2</v>
      </c>
      <c r="M11" s="4">
        <v>3</v>
      </c>
      <c r="N11" s="4">
        <v>4</v>
      </c>
      <c r="O11" s="4">
        <v>5</v>
      </c>
      <c r="P11" s="4">
        <v>6</v>
      </c>
      <c r="Q11" s="4">
        <v>7</v>
      </c>
      <c r="R11" s="4">
        <v>8</v>
      </c>
      <c r="S11" s="4">
        <v>9</v>
      </c>
      <c r="T11" s="4">
        <v>10</v>
      </c>
      <c r="U11" s="4">
        <v>11</v>
      </c>
      <c r="V11" s="4">
        <v>12</v>
      </c>
      <c r="W11" s="4">
        <v>1</v>
      </c>
      <c r="X11" s="4">
        <v>2</v>
      </c>
      <c r="Y11" s="4">
        <v>3</v>
      </c>
      <c r="Z11" s="14">
        <v>4</v>
      </c>
    </row>
    <row r="12" spans="1:27" ht="36" x14ac:dyDescent="0.45">
      <c r="A12" s="42">
        <v>1</v>
      </c>
      <c r="B12" s="45" t="s">
        <v>31</v>
      </c>
      <c r="C12" s="45" t="s">
        <v>23</v>
      </c>
      <c r="D12" s="45" t="s">
        <v>32</v>
      </c>
      <c r="E12" s="45">
        <v>0</v>
      </c>
      <c r="F12" s="45" t="s">
        <v>25</v>
      </c>
      <c r="G12" s="45"/>
      <c r="H12" s="5" t="s">
        <v>26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7">
        <v>13483000</v>
      </c>
      <c r="W12" s="6"/>
      <c r="X12" s="6"/>
      <c r="Y12" s="6"/>
      <c r="Z12" s="21">
        <v>110613317</v>
      </c>
    </row>
    <row r="13" spans="1:27" x14ac:dyDescent="0.45">
      <c r="A13" s="43"/>
      <c r="B13" s="46"/>
      <c r="C13" s="46"/>
      <c r="D13" s="46"/>
      <c r="E13" s="46"/>
      <c r="F13" s="46"/>
      <c r="G13" s="46"/>
      <c r="H13" s="8" t="s">
        <v>27</v>
      </c>
      <c r="I13" s="9">
        <v>124096317</v>
      </c>
      <c r="J13" s="10">
        <v>1</v>
      </c>
      <c r="K13" s="9">
        <v>124096317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9">
        <v>13483000</v>
      </c>
      <c r="W13" s="10"/>
      <c r="X13" s="10"/>
      <c r="Y13" s="10"/>
      <c r="Z13" s="22">
        <v>110613317</v>
      </c>
      <c r="AA13" s="2">
        <f>SUM(L13:Z13)</f>
        <v>124096317</v>
      </c>
    </row>
    <row r="14" spans="1:27" x14ac:dyDescent="0.45">
      <c r="A14" s="48"/>
      <c r="B14" s="49"/>
      <c r="C14" s="49"/>
      <c r="D14" s="49"/>
      <c r="E14" s="49"/>
      <c r="F14" s="49"/>
      <c r="G14" s="49"/>
      <c r="H14" s="11" t="s">
        <v>28</v>
      </c>
      <c r="I14" s="12"/>
      <c r="J14" s="12">
        <v>0</v>
      </c>
      <c r="K14" s="12">
        <v>0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33">
        <v>26966000</v>
      </c>
      <c r="W14" s="33">
        <v>13483000</v>
      </c>
      <c r="X14" s="12"/>
      <c r="Y14" s="12"/>
      <c r="Z14" s="23"/>
      <c r="AA14" s="2">
        <f>SUM(L14:Z14)</f>
        <v>40449000</v>
      </c>
    </row>
    <row r="15" spans="1:27" ht="36" x14ac:dyDescent="0.45">
      <c r="A15" s="37" t="s">
        <v>33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9"/>
    </row>
    <row r="16" spans="1:27" ht="41.65" x14ac:dyDescent="0.45">
      <c r="A16" s="40" t="s">
        <v>15</v>
      </c>
      <c r="B16" s="3" t="s">
        <v>16</v>
      </c>
      <c r="C16" s="3" t="s">
        <v>4</v>
      </c>
      <c r="D16" s="3" t="s">
        <v>17</v>
      </c>
      <c r="E16" s="3" t="s">
        <v>18</v>
      </c>
      <c r="F16" s="3" t="s">
        <v>19</v>
      </c>
      <c r="G16" s="3"/>
      <c r="H16" s="3"/>
      <c r="I16" s="3" t="s">
        <v>5</v>
      </c>
      <c r="J16" s="3" t="s">
        <v>20</v>
      </c>
      <c r="K16" s="3" t="s">
        <v>21</v>
      </c>
      <c r="L16" s="3">
        <v>2021</v>
      </c>
      <c r="M16" s="3">
        <v>2021</v>
      </c>
      <c r="N16" s="3">
        <v>2021</v>
      </c>
      <c r="O16" s="3">
        <v>2021</v>
      </c>
      <c r="P16" s="3">
        <v>2021</v>
      </c>
      <c r="Q16" s="3">
        <v>2021</v>
      </c>
      <c r="R16" s="3">
        <v>2021</v>
      </c>
      <c r="S16" s="3">
        <v>2021</v>
      </c>
      <c r="T16" s="3">
        <v>2021</v>
      </c>
      <c r="U16" s="3">
        <v>2021</v>
      </c>
      <c r="V16" s="3">
        <v>2021</v>
      </c>
      <c r="W16" s="3">
        <v>2022</v>
      </c>
      <c r="X16" s="3">
        <v>2022</v>
      </c>
      <c r="Y16" s="3">
        <v>2022</v>
      </c>
      <c r="Z16" s="13">
        <v>2022</v>
      </c>
    </row>
    <row r="17" spans="1:27" x14ac:dyDescent="0.45">
      <c r="A17" s="41"/>
      <c r="B17" s="4"/>
      <c r="C17" s="4"/>
      <c r="D17" s="4"/>
      <c r="E17" s="4"/>
      <c r="F17" s="4"/>
      <c r="G17" s="4"/>
      <c r="H17" s="4"/>
      <c r="I17" s="4"/>
      <c r="J17" s="4"/>
      <c r="K17" s="4"/>
      <c r="L17" s="4">
        <v>2</v>
      </c>
      <c r="M17" s="4">
        <v>3</v>
      </c>
      <c r="N17" s="4">
        <v>4</v>
      </c>
      <c r="O17" s="4">
        <v>5</v>
      </c>
      <c r="P17" s="4">
        <v>6</v>
      </c>
      <c r="Q17" s="4">
        <v>7</v>
      </c>
      <c r="R17" s="4">
        <v>8</v>
      </c>
      <c r="S17" s="4">
        <v>9</v>
      </c>
      <c r="T17" s="4">
        <v>10</v>
      </c>
      <c r="U17" s="4">
        <v>11</v>
      </c>
      <c r="V17" s="4">
        <v>12</v>
      </c>
      <c r="W17" s="4">
        <v>1</v>
      </c>
      <c r="X17" s="4">
        <v>2</v>
      </c>
      <c r="Y17" s="4">
        <v>3</v>
      </c>
      <c r="Z17" s="14">
        <v>4</v>
      </c>
    </row>
    <row r="18" spans="1:27" ht="36" x14ac:dyDescent="0.45">
      <c r="A18" s="42">
        <v>1</v>
      </c>
      <c r="B18" s="45" t="s">
        <v>34</v>
      </c>
      <c r="C18" s="45" t="s">
        <v>23</v>
      </c>
      <c r="D18" s="45" t="s">
        <v>35</v>
      </c>
      <c r="E18" s="45" t="s">
        <v>36</v>
      </c>
      <c r="F18" s="45" t="s">
        <v>25</v>
      </c>
      <c r="G18" s="45"/>
      <c r="H18" s="5" t="s">
        <v>26</v>
      </c>
      <c r="I18" s="6"/>
      <c r="J18" s="6"/>
      <c r="K18" s="6"/>
      <c r="L18" s="6"/>
      <c r="M18" s="7">
        <v>83221547</v>
      </c>
      <c r="N18" s="7">
        <v>28571820</v>
      </c>
      <c r="O18" s="7">
        <v>4122313</v>
      </c>
      <c r="P18" s="7">
        <v>73348448</v>
      </c>
      <c r="Q18" s="7">
        <v>60572016</v>
      </c>
      <c r="R18" s="7">
        <v>146478943</v>
      </c>
      <c r="S18" s="7">
        <v>285484227</v>
      </c>
      <c r="T18" s="7">
        <v>297140289</v>
      </c>
      <c r="U18" s="7">
        <v>441720197</v>
      </c>
      <c r="V18" s="7">
        <v>126180977</v>
      </c>
      <c r="W18" s="7">
        <v>138799074</v>
      </c>
      <c r="X18" s="7">
        <v>151417172</v>
      </c>
      <c r="Y18" s="7">
        <v>845412544</v>
      </c>
      <c r="Z18" s="15"/>
    </row>
    <row r="19" spans="1:27" x14ac:dyDescent="0.45">
      <c r="A19" s="43"/>
      <c r="B19" s="46"/>
      <c r="C19" s="46"/>
      <c r="D19" s="46"/>
      <c r="E19" s="46"/>
      <c r="F19" s="46"/>
      <c r="G19" s="46"/>
      <c r="H19" s="8" t="s">
        <v>27</v>
      </c>
      <c r="I19" s="9">
        <v>2682469567</v>
      </c>
      <c r="J19" s="10">
        <v>1</v>
      </c>
      <c r="K19" s="9">
        <v>2682469567</v>
      </c>
      <c r="L19" s="10"/>
      <c r="M19" s="9">
        <v>83221547</v>
      </c>
      <c r="N19" s="9">
        <v>28571820</v>
      </c>
      <c r="O19" s="9">
        <v>4122313</v>
      </c>
      <c r="P19" s="9">
        <v>73348448</v>
      </c>
      <c r="Q19" s="9">
        <v>60572016</v>
      </c>
      <c r="R19" s="9">
        <v>146478943</v>
      </c>
      <c r="S19" s="9">
        <v>285484227</v>
      </c>
      <c r="T19" s="9">
        <v>297140289</v>
      </c>
      <c r="U19" s="9">
        <v>441720197</v>
      </c>
      <c r="V19" s="9">
        <v>126180977</v>
      </c>
      <c r="W19" s="9">
        <v>138799074</v>
      </c>
      <c r="X19" s="9">
        <v>151417172</v>
      </c>
      <c r="Y19" s="9">
        <v>845412544</v>
      </c>
      <c r="Z19" s="16"/>
      <c r="AA19" s="2">
        <f>SUM(L19:Z19)</f>
        <v>2682469567</v>
      </c>
    </row>
    <row r="20" spans="1:27" x14ac:dyDescent="0.45">
      <c r="A20" s="48"/>
      <c r="B20" s="49"/>
      <c r="C20" s="49"/>
      <c r="D20" s="49"/>
      <c r="E20" s="49"/>
      <c r="F20" s="49"/>
      <c r="G20" s="49"/>
      <c r="H20" s="11" t="s">
        <v>28</v>
      </c>
      <c r="I20" s="20">
        <v>640123136</v>
      </c>
      <c r="J20" s="12">
        <v>1</v>
      </c>
      <c r="K20" s="20">
        <v>640123136</v>
      </c>
      <c r="L20" s="12"/>
      <c r="M20" s="20">
        <v>83221547</v>
      </c>
      <c r="N20" s="20">
        <v>28571820</v>
      </c>
      <c r="O20" s="20">
        <v>4122313</v>
      </c>
      <c r="P20" s="20">
        <v>73348448</v>
      </c>
      <c r="Q20" s="20">
        <v>60572016</v>
      </c>
      <c r="R20" s="20">
        <v>146478943</v>
      </c>
      <c r="S20" s="20">
        <v>168292043</v>
      </c>
      <c r="T20" s="20">
        <v>26755951</v>
      </c>
      <c r="U20" s="20">
        <v>48760055</v>
      </c>
      <c r="V20" s="33">
        <v>46324565.273362316</v>
      </c>
      <c r="W20" s="33">
        <v>74080429.775677025</v>
      </c>
      <c r="X20" s="12"/>
      <c r="Y20" s="12"/>
      <c r="Z20" s="23"/>
      <c r="AA20" s="2">
        <f>SUM(L20:Z20)</f>
        <v>760528131.04903936</v>
      </c>
    </row>
    <row r="21" spans="1:27" ht="45" x14ac:dyDescent="0.45">
      <c r="A21" s="37" t="s">
        <v>37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9"/>
    </row>
    <row r="22" spans="1:27" ht="41.65" x14ac:dyDescent="0.45">
      <c r="A22" s="40" t="s">
        <v>15</v>
      </c>
      <c r="B22" s="3" t="s">
        <v>16</v>
      </c>
      <c r="C22" s="3" t="s">
        <v>4</v>
      </c>
      <c r="D22" s="3" t="s">
        <v>17</v>
      </c>
      <c r="E22" s="3" t="s">
        <v>18</v>
      </c>
      <c r="F22" s="3" t="s">
        <v>19</v>
      </c>
      <c r="G22" s="3"/>
      <c r="H22" s="3"/>
      <c r="I22" s="3" t="s">
        <v>5</v>
      </c>
      <c r="J22" s="3" t="s">
        <v>20</v>
      </c>
      <c r="K22" s="3" t="s">
        <v>21</v>
      </c>
      <c r="L22" s="3">
        <v>2021</v>
      </c>
      <c r="M22" s="3">
        <v>2021</v>
      </c>
      <c r="N22" s="3">
        <v>2021</v>
      </c>
      <c r="O22" s="3">
        <v>2021</v>
      </c>
      <c r="P22" s="3">
        <v>2021</v>
      </c>
      <c r="Q22" s="3">
        <v>2021</v>
      </c>
      <c r="R22" s="3">
        <v>2021</v>
      </c>
      <c r="S22" s="3">
        <v>2021</v>
      </c>
      <c r="T22" s="3">
        <v>2021</v>
      </c>
      <c r="U22" s="3">
        <v>2021</v>
      </c>
      <c r="V22" s="3">
        <v>2021</v>
      </c>
      <c r="W22" s="3">
        <v>2022</v>
      </c>
      <c r="X22" s="3">
        <v>2022</v>
      </c>
      <c r="Y22" s="3">
        <v>2022</v>
      </c>
      <c r="Z22" s="13">
        <v>2022</v>
      </c>
    </row>
    <row r="23" spans="1:27" x14ac:dyDescent="0.45">
      <c r="A23" s="41"/>
      <c r="B23" s="4"/>
      <c r="C23" s="4"/>
      <c r="D23" s="4"/>
      <c r="E23" s="4"/>
      <c r="F23" s="4"/>
      <c r="G23" s="4"/>
      <c r="H23" s="4"/>
      <c r="I23" s="4"/>
      <c r="J23" s="4"/>
      <c r="K23" s="4"/>
      <c r="L23" s="4">
        <v>2</v>
      </c>
      <c r="M23" s="4">
        <v>3</v>
      </c>
      <c r="N23" s="4">
        <v>4</v>
      </c>
      <c r="O23" s="4">
        <v>5</v>
      </c>
      <c r="P23" s="4">
        <v>6</v>
      </c>
      <c r="Q23" s="4">
        <v>7</v>
      </c>
      <c r="R23" s="4">
        <v>8</v>
      </c>
      <c r="S23" s="4">
        <v>9</v>
      </c>
      <c r="T23" s="4">
        <v>10</v>
      </c>
      <c r="U23" s="4">
        <v>11</v>
      </c>
      <c r="V23" s="4">
        <v>12</v>
      </c>
      <c r="W23" s="4">
        <v>1</v>
      </c>
      <c r="X23" s="4">
        <v>2</v>
      </c>
      <c r="Y23" s="4">
        <v>3</v>
      </c>
      <c r="Z23" s="14">
        <v>4</v>
      </c>
    </row>
    <row r="24" spans="1:27" ht="45" x14ac:dyDescent="0.45">
      <c r="A24" s="42">
        <v>1</v>
      </c>
      <c r="B24" s="45" t="s">
        <v>38</v>
      </c>
      <c r="C24" s="45" t="s">
        <v>23</v>
      </c>
      <c r="D24" s="45" t="s">
        <v>39</v>
      </c>
      <c r="E24" s="45" t="s">
        <v>40</v>
      </c>
      <c r="F24" s="45" t="s">
        <v>25</v>
      </c>
      <c r="G24" s="45"/>
      <c r="H24" s="5" t="s">
        <v>26</v>
      </c>
      <c r="I24" s="6"/>
      <c r="J24" s="6"/>
      <c r="K24" s="6"/>
      <c r="L24" s="6"/>
      <c r="M24" s="6"/>
      <c r="N24" s="6"/>
      <c r="O24" s="7">
        <v>152893</v>
      </c>
      <c r="P24" s="6"/>
      <c r="Q24" s="7">
        <v>305787</v>
      </c>
      <c r="R24" s="6"/>
      <c r="S24" s="7">
        <v>428101</v>
      </c>
      <c r="T24" s="6"/>
      <c r="U24" s="6"/>
      <c r="V24" s="7">
        <v>79505</v>
      </c>
      <c r="W24" s="7">
        <v>87455</v>
      </c>
      <c r="X24" s="7">
        <v>628086</v>
      </c>
      <c r="Y24" s="6"/>
      <c r="Z24" s="15"/>
    </row>
    <row r="25" spans="1:27" x14ac:dyDescent="0.45">
      <c r="A25" s="43"/>
      <c r="B25" s="46"/>
      <c r="C25" s="46"/>
      <c r="D25" s="46"/>
      <c r="E25" s="46"/>
      <c r="F25" s="46"/>
      <c r="G25" s="46"/>
      <c r="H25" s="8" t="s">
        <v>27</v>
      </c>
      <c r="I25" s="9">
        <v>1681827</v>
      </c>
      <c r="J25" s="10">
        <v>1</v>
      </c>
      <c r="K25" s="9">
        <v>1681827</v>
      </c>
      <c r="L25" s="10"/>
      <c r="M25" s="10"/>
      <c r="N25" s="10"/>
      <c r="O25" s="9">
        <v>152893</v>
      </c>
      <c r="P25" s="10"/>
      <c r="Q25" s="9">
        <v>305787</v>
      </c>
      <c r="R25" s="10"/>
      <c r="S25" s="9">
        <v>428101</v>
      </c>
      <c r="T25" s="10"/>
      <c r="U25" s="10"/>
      <c r="V25" s="9">
        <v>79505</v>
      </c>
      <c r="W25" s="9">
        <v>87455</v>
      </c>
      <c r="X25" s="9">
        <v>628086</v>
      </c>
      <c r="Y25" s="10"/>
      <c r="Z25" s="16"/>
      <c r="AA25" s="2">
        <f>SUM(L25:Z25)</f>
        <v>1681827</v>
      </c>
    </row>
    <row r="26" spans="1:27" x14ac:dyDescent="0.45">
      <c r="A26" s="48"/>
      <c r="B26" s="49"/>
      <c r="C26" s="49"/>
      <c r="D26" s="49"/>
      <c r="E26" s="49"/>
      <c r="F26" s="49"/>
      <c r="G26" s="49"/>
      <c r="H26" s="11" t="s">
        <v>28</v>
      </c>
      <c r="I26" s="20">
        <v>1528934</v>
      </c>
      <c r="J26" s="12">
        <v>1</v>
      </c>
      <c r="K26" s="20">
        <v>1528934</v>
      </c>
      <c r="L26" s="12"/>
      <c r="M26" s="12"/>
      <c r="N26" s="12"/>
      <c r="O26" s="20">
        <v>152893</v>
      </c>
      <c r="P26" s="12"/>
      <c r="Q26" s="20">
        <v>305787</v>
      </c>
      <c r="R26" s="12"/>
      <c r="S26" s="20">
        <v>917360</v>
      </c>
      <c r="T26" s="12"/>
      <c r="U26" s="20">
        <v>152894</v>
      </c>
      <c r="V26" s="33">
        <v>152893.33484727272</v>
      </c>
      <c r="W26" s="12"/>
      <c r="X26" s="12"/>
      <c r="Y26" s="12"/>
      <c r="Z26" s="23"/>
      <c r="AA26" s="2">
        <f>SUM(L26:Z26)</f>
        <v>1681827.3348472728</v>
      </c>
    </row>
    <row r="27" spans="1:27" ht="63" x14ac:dyDescent="0.45">
      <c r="A27" s="37" t="s">
        <v>41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9"/>
    </row>
    <row r="28" spans="1:27" ht="41.65" x14ac:dyDescent="0.45">
      <c r="A28" s="40" t="s">
        <v>15</v>
      </c>
      <c r="B28" s="3" t="s">
        <v>16</v>
      </c>
      <c r="C28" s="3" t="s">
        <v>4</v>
      </c>
      <c r="D28" s="3" t="s">
        <v>17</v>
      </c>
      <c r="E28" s="3" t="s">
        <v>18</v>
      </c>
      <c r="F28" s="3" t="s">
        <v>19</v>
      </c>
      <c r="G28" s="3"/>
      <c r="H28" s="3"/>
      <c r="I28" s="3" t="s">
        <v>5</v>
      </c>
      <c r="J28" s="3" t="s">
        <v>20</v>
      </c>
      <c r="K28" s="3" t="s">
        <v>21</v>
      </c>
      <c r="L28" s="3">
        <v>2021</v>
      </c>
      <c r="M28" s="3">
        <v>2021</v>
      </c>
      <c r="N28" s="3">
        <v>2021</v>
      </c>
      <c r="O28" s="3">
        <v>2021</v>
      </c>
      <c r="P28" s="3">
        <v>2021</v>
      </c>
      <c r="Q28" s="3">
        <v>2021</v>
      </c>
      <c r="R28" s="3">
        <v>2021</v>
      </c>
      <c r="S28" s="3">
        <v>2021</v>
      </c>
      <c r="T28" s="3">
        <v>2021</v>
      </c>
      <c r="U28" s="3">
        <v>2021</v>
      </c>
      <c r="V28" s="3">
        <v>2021</v>
      </c>
      <c r="W28" s="3">
        <v>2022</v>
      </c>
      <c r="X28" s="3">
        <v>2022</v>
      </c>
      <c r="Y28" s="3">
        <v>2022</v>
      </c>
      <c r="Z28" s="13">
        <v>2022</v>
      </c>
    </row>
    <row r="29" spans="1:27" x14ac:dyDescent="0.45">
      <c r="A29" s="41"/>
      <c r="B29" s="4"/>
      <c r="C29" s="4"/>
      <c r="D29" s="4"/>
      <c r="E29" s="4"/>
      <c r="F29" s="4"/>
      <c r="G29" s="4"/>
      <c r="H29" s="4"/>
      <c r="I29" s="4"/>
      <c r="J29" s="4"/>
      <c r="K29" s="4"/>
      <c r="L29" s="4">
        <v>2</v>
      </c>
      <c r="M29" s="4">
        <v>3</v>
      </c>
      <c r="N29" s="4">
        <v>4</v>
      </c>
      <c r="O29" s="4">
        <v>5</v>
      </c>
      <c r="P29" s="4">
        <v>6</v>
      </c>
      <c r="Q29" s="4">
        <v>7</v>
      </c>
      <c r="R29" s="4">
        <v>8</v>
      </c>
      <c r="S29" s="4">
        <v>9</v>
      </c>
      <c r="T29" s="4">
        <v>10</v>
      </c>
      <c r="U29" s="4">
        <v>11</v>
      </c>
      <c r="V29" s="4">
        <v>12</v>
      </c>
      <c r="W29" s="4">
        <v>1</v>
      </c>
      <c r="X29" s="4">
        <v>2</v>
      </c>
      <c r="Y29" s="4">
        <v>3</v>
      </c>
      <c r="Z29" s="14">
        <v>4</v>
      </c>
    </row>
    <row r="30" spans="1:27" ht="63" x14ac:dyDescent="0.45">
      <c r="A30" s="42">
        <v>1</v>
      </c>
      <c r="B30" s="45" t="s">
        <v>42</v>
      </c>
      <c r="C30" s="45" t="s">
        <v>23</v>
      </c>
      <c r="D30" s="45" t="s">
        <v>43</v>
      </c>
      <c r="E30" s="45" t="s">
        <v>44</v>
      </c>
      <c r="F30" s="45" t="s">
        <v>25</v>
      </c>
      <c r="G30" s="45"/>
      <c r="H30" s="5" t="s">
        <v>26</v>
      </c>
      <c r="I30" s="6"/>
      <c r="J30" s="6"/>
      <c r="K30" s="6"/>
      <c r="L30" s="6"/>
      <c r="M30" s="7">
        <v>966088951</v>
      </c>
      <c r="N30" s="7">
        <v>1705485459</v>
      </c>
      <c r="O30" s="7">
        <v>1001152961</v>
      </c>
      <c r="P30" s="7">
        <v>1116538819</v>
      </c>
      <c r="Q30" s="7">
        <v>652694615</v>
      </c>
      <c r="R30" s="7">
        <v>1505132065</v>
      </c>
      <c r="S30" s="7">
        <v>892018227</v>
      </c>
      <c r="T30" s="7">
        <v>1257080909</v>
      </c>
      <c r="U30" s="7">
        <v>2640879435</v>
      </c>
      <c r="V30" s="7">
        <v>937255492</v>
      </c>
      <c r="W30" s="7">
        <v>1030981041</v>
      </c>
      <c r="X30" s="7">
        <v>1124706590</v>
      </c>
      <c r="Y30" s="7">
        <v>6279611795</v>
      </c>
      <c r="Z30" s="15"/>
    </row>
    <row r="31" spans="1:27" x14ac:dyDescent="0.45">
      <c r="A31" s="43"/>
      <c r="B31" s="46"/>
      <c r="C31" s="46"/>
      <c r="D31" s="46"/>
      <c r="E31" s="46"/>
      <c r="F31" s="46"/>
      <c r="G31" s="46"/>
      <c r="H31" s="8" t="s">
        <v>27</v>
      </c>
      <c r="I31" s="9">
        <v>21109626359</v>
      </c>
      <c r="J31" s="10">
        <v>1</v>
      </c>
      <c r="K31" s="9">
        <v>21109626359</v>
      </c>
      <c r="L31" s="10"/>
      <c r="M31" s="9">
        <v>966088951</v>
      </c>
      <c r="N31" s="9">
        <v>1705485459</v>
      </c>
      <c r="O31" s="9">
        <v>1001152961</v>
      </c>
      <c r="P31" s="9">
        <v>1116538819</v>
      </c>
      <c r="Q31" s="9">
        <v>652694615</v>
      </c>
      <c r="R31" s="9">
        <v>1505132065</v>
      </c>
      <c r="S31" s="9">
        <v>892018227</v>
      </c>
      <c r="T31" s="9">
        <v>1257080909</v>
      </c>
      <c r="U31" s="9">
        <v>2640879435</v>
      </c>
      <c r="V31" s="9">
        <v>937255492</v>
      </c>
      <c r="W31" s="9">
        <v>1030981041</v>
      </c>
      <c r="X31" s="9">
        <v>1124706590</v>
      </c>
      <c r="Y31" s="9">
        <v>6279611795</v>
      </c>
      <c r="Z31" s="16"/>
      <c r="AA31" s="2">
        <f>SUM(L31:Z31)</f>
        <v>21109626359</v>
      </c>
    </row>
    <row r="32" spans="1:27" x14ac:dyDescent="0.45">
      <c r="A32" s="48"/>
      <c r="B32" s="49"/>
      <c r="C32" s="49"/>
      <c r="D32" s="49"/>
      <c r="E32" s="49"/>
      <c r="F32" s="49"/>
      <c r="G32" s="49"/>
      <c r="H32" s="11" t="s">
        <v>28</v>
      </c>
      <c r="I32" s="20">
        <v>9985074020</v>
      </c>
      <c r="J32" s="12">
        <v>1</v>
      </c>
      <c r="K32" s="20">
        <v>9985074020</v>
      </c>
      <c r="L32" s="12"/>
      <c r="M32" s="20">
        <v>966088951</v>
      </c>
      <c r="N32" s="20">
        <v>1705485459</v>
      </c>
      <c r="O32" s="20">
        <v>1001152961</v>
      </c>
      <c r="P32" s="20">
        <v>1116538819</v>
      </c>
      <c r="Q32" s="20">
        <v>652694615</v>
      </c>
      <c r="R32" s="20">
        <v>1505132065</v>
      </c>
      <c r="S32" s="20">
        <v>1030777210</v>
      </c>
      <c r="T32" s="20">
        <v>991830816</v>
      </c>
      <c r="U32" s="20">
        <v>1015373124</v>
      </c>
      <c r="V32" s="33">
        <v>1726646452.1256266</v>
      </c>
      <c r="W32" s="33">
        <v>891606621.93936658</v>
      </c>
      <c r="X32" s="12"/>
      <c r="Y32" s="12"/>
      <c r="Z32" s="23"/>
      <c r="AA32" s="2">
        <f>SUM(L32:Z32)</f>
        <v>12603327094.064993</v>
      </c>
    </row>
    <row r="33" spans="1:27" ht="54" x14ac:dyDescent="0.45">
      <c r="A33" s="37" t="s">
        <v>45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9"/>
    </row>
    <row r="34" spans="1:27" ht="41.65" x14ac:dyDescent="0.45">
      <c r="A34" s="40" t="s">
        <v>15</v>
      </c>
      <c r="B34" s="3" t="s">
        <v>16</v>
      </c>
      <c r="C34" s="3" t="s">
        <v>4</v>
      </c>
      <c r="D34" s="3" t="s">
        <v>17</v>
      </c>
      <c r="E34" s="3" t="s">
        <v>18</v>
      </c>
      <c r="F34" s="3" t="s">
        <v>19</v>
      </c>
      <c r="G34" s="3"/>
      <c r="H34" s="3"/>
      <c r="I34" s="3" t="s">
        <v>5</v>
      </c>
      <c r="J34" s="3" t="s">
        <v>20</v>
      </c>
      <c r="K34" s="3" t="s">
        <v>21</v>
      </c>
      <c r="L34" s="3">
        <v>2021</v>
      </c>
      <c r="M34" s="3">
        <v>2021</v>
      </c>
      <c r="N34" s="3">
        <v>2021</v>
      </c>
      <c r="O34" s="3">
        <v>2021</v>
      </c>
      <c r="P34" s="3">
        <v>2021</v>
      </c>
      <c r="Q34" s="3">
        <v>2021</v>
      </c>
      <c r="R34" s="3">
        <v>2021</v>
      </c>
      <c r="S34" s="3">
        <v>2021</v>
      </c>
      <c r="T34" s="3">
        <v>2021</v>
      </c>
      <c r="U34" s="3">
        <v>2021</v>
      </c>
      <c r="V34" s="3">
        <v>2021</v>
      </c>
      <c r="W34" s="3">
        <v>2022</v>
      </c>
      <c r="X34" s="3">
        <v>2022</v>
      </c>
      <c r="Y34" s="3">
        <v>2022</v>
      </c>
      <c r="Z34" s="13">
        <v>2022</v>
      </c>
    </row>
    <row r="35" spans="1:27" x14ac:dyDescent="0.45">
      <c r="A35" s="41"/>
      <c r="B35" s="4"/>
      <c r="C35" s="4"/>
      <c r="D35" s="4"/>
      <c r="E35" s="4"/>
      <c r="F35" s="4"/>
      <c r="G35" s="4"/>
      <c r="H35" s="4"/>
      <c r="I35" s="4"/>
      <c r="J35" s="4"/>
      <c r="K35" s="4"/>
      <c r="L35" s="4">
        <v>2</v>
      </c>
      <c r="M35" s="4">
        <v>3</v>
      </c>
      <c r="N35" s="4">
        <v>4</v>
      </c>
      <c r="O35" s="4">
        <v>5</v>
      </c>
      <c r="P35" s="4">
        <v>6</v>
      </c>
      <c r="Q35" s="4">
        <v>7</v>
      </c>
      <c r="R35" s="4">
        <v>8</v>
      </c>
      <c r="S35" s="4">
        <v>9</v>
      </c>
      <c r="T35" s="4">
        <v>10</v>
      </c>
      <c r="U35" s="4">
        <v>11</v>
      </c>
      <c r="V35" s="4">
        <v>12</v>
      </c>
      <c r="W35" s="4">
        <v>1</v>
      </c>
      <c r="X35" s="4">
        <v>2</v>
      </c>
      <c r="Y35" s="4">
        <v>3</v>
      </c>
      <c r="Z35" s="14">
        <v>4</v>
      </c>
    </row>
    <row r="36" spans="1:27" ht="18" x14ac:dyDescent="0.45">
      <c r="A36" s="42">
        <v>1</v>
      </c>
      <c r="B36" s="45" t="s">
        <v>9</v>
      </c>
      <c r="C36" s="45" t="s">
        <v>23</v>
      </c>
      <c r="D36" s="45">
        <v>0</v>
      </c>
      <c r="E36" s="45">
        <v>0</v>
      </c>
      <c r="F36" s="45" t="s">
        <v>25</v>
      </c>
      <c r="G36" s="45"/>
      <c r="H36" s="5" t="s">
        <v>26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5"/>
    </row>
    <row r="37" spans="1:27" x14ac:dyDescent="0.45">
      <c r="A37" s="43"/>
      <c r="B37" s="46"/>
      <c r="C37" s="46"/>
      <c r="D37" s="46"/>
      <c r="E37" s="46"/>
      <c r="F37" s="46"/>
      <c r="G37" s="46"/>
      <c r="H37" s="8" t="s">
        <v>27</v>
      </c>
      <c r="I37" s="9">
        <v>1831296154</v>
      </c>
      <c r="J37" s="10">
        <v>1</v>
      </c>
      <c r="K37" s="9">
        <v>1831296154</v>
      </c>
      <c r="L37" s="9">
        <v>166978093</v>
      </c>
      <c r="M37" s="9">
        <v>140792008</v>
      </c>
      <c r="N37" s="9">
        <v>158287416</v>
      </c>
      <c r="O37" s="9">
        <v>160632232</v>
      </c>
      <c r="P37" s="9">
        <v>157932577</v>
      </c>
      <c r="Q37" s="9">
        <v>164000000</v>
      </c>
      <c r="R37" s="9">
        <v>172000000</v>
      </c>
      <c r="S37" s="9">
        <v>172000000</v>
      </c>
      <c r="T37" s="9">
        <v>538673828</v>
      </c>
      <c r="U37" s="10"/>
      <c r="V37" s="10"/>
      <c r="W37" s="10"/>
      <c r="X37" s="10"/>
      <c r="Y37" s="10"/>
      <c r="Z37" s="16"/>
      <c r="AA37" s="2">
        <f>SUM(L37:Z37)</f>
        <v>1831296154</v>
      </c>
    </row>
    <row r="38" spans="1:27" x14ac:dyDescent="0.45">
      <c r="A38" s="48"/>
      <c r="B38" s="49"/>
      <c r="C38" s="49"/>
      <c r="D38" s="49"/>
      <c r="E38" s="49"/>
      <c r="F38" s="49"/>
      <c r="G38" s="49"/>
      <c r="H38" s="11" t="s">
        <v>28</v>
      </c>
      <c r="I38" s="20">
        <v>1450538816</v>
      </c>
      <c r="J38" s="12">
        <v>1</v>
      </c>
      <c r="K38" s="20">
        <v>1450538816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28"/>
      <c r="W38" s="12"/>
      <c r="X38" s="20">
        <v>1450538816</v>
      </c>
      <c r="Y38" s="12"/>
      <c r="Z38" s="23"/>
      <c r="AA38" s="2">
        <f>SUM(L38:Z38)</f>
        <v>1450538816</v>
      </c>
    </row>
    <row r="39" spans="1:27" ht="54" x14ac:dyDescent="0.45">
      <c r="A39" s="37" t="s">
        <v>46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9"/>
    </row>
    <row r="40" spans="1:27" ht="41.65" x14ac:dyDescent="0.45">
      <c r="A40" s="40" t="s">
        <v>15</v>
      </c>
      <c r="B40" s="3" t="s">
        <v>16</v>
      </c>
      <c r="C40" s="3" t="s">
        <v>4</v>
      </c>
      <c r="D40" s="3" t="s">
        <v>17</v>
      </c>
      <c r="E40" s="3" t="s">
        <v>18</v>
      </c>
      <c r="F40" s="3" t="s">
        <v>19</v>
      </c>
      <c r="G40" s="3"/>
      <c r="H40" s="3"/>
      <c r="I40" s="3" t="s">
        <v>5</v>
      </c>
      <c r="J40" s="3" t="s">
        <v>20</v>
      </c>
      <c r="K40" s="3" t="s">
        <v>21</v>
      </c>
      <c r="L40" s="3">
        <v>2021</v>
      </c>
      <c r="M40" s="3">
        <v>2021</v>
      </c>
      <c r="N40" s="3">
        <v>2021</v>
      </c>
      <c r="O40" s="3">
        <v>2021</v>
      </c>
      <c r="P40" s="3">
        <v>2021</v>
      </c>
      <c r="Q40" s="3">
        <v>2021</v>
      </c>
      <c r="R40" s="3">
        <v>2021</v>
      </c>
      <c r="S40" s="3">
        <v>2021</v>
      </c>
      <c r="T40" s="3">
        <v>2021</v>
      </c>
      <c r="U40" s="3">
        <v>2021</v>
      </c>
      <c r="V40" s="3">
        <v>2021</v>
      </c>
      <c r="W40" s="3">
        <v>2022</v>
      </c>
      <c r="X40" s="3">
        <v>2022</v>
      </c>
      <c r="Y40" s="3">
        <v>2022</v>
      </c>
      <c r="Z40" s="13">
        <v>2022</v>
      </c>
    </row>
    <row r="41" spans="1:27" x14ac:dyDescent="0.45">
      <c r="A41" s="41"/>
      <c r="B41" s="4"/>
      <c r="C41" s="4"/>
      <c r="D41" s="4"/>
      <c r="E41" s="4"/>
      <c r="F41" s="4"/>
      <c r="G41" s="4"/>
      <c r="H41" s="4"/>
      <c r="I41" s="4"/>
      <c r="J41" s="4"/>
      <c r="K41" s="4"/>
      <c r="L41" s="4">
        <v>2</v>
      </c>
      <c r="M41" s="4">
        <v>3</v>
      </c>
      <c r="N41" s="4">
        <v>4</v>
      </c>
      <c r="O41" s="4">
        <v>5</v>
      </c>
      <c r="P41" s="4">
        <v>6</v>
      </c>
      <c r="Q41" s="4">
        <v>7</v>
      </c>
      <c r="R41" s="4">
        <v>8</v>
      </c>
      <c r="S41" s="4">
        <v>9</v>
      </c>
      <c r="T41" s="4">
        <v>10</v>
      </c>
      <c r="U41" s="4">
        <v>11</v>
      </c>
      <c r="V41" s="4">
        <v>12</v>
      </c>
      <c r="W41" s="4">
        <v>1</v>
      </c>
      <c r="X41" s="4">
        <v>2</v>
      </c>
      <c r="Y41" s="4">
        <v>3</v>
      </c>
      <c r="Z41" s="14">
        <v>4</v>
      </c>
    </row>
    <row r="42" spans="1:27" ht="54" x14ac:dyDescent="0.45">
      <c r="A42" s="42">
        <v>1</v>
      </c>
      <c r="B42" s="45" t="s">
        <v>47</v>
      </c>
      <c r="C42" s="45" t="s">
        <v>23</v>
      </c>
      <c r="D42" s="45" t="s">
        <v>48</v>
      </c>
      <c r="E42" s="45">
        <v>0</v>
      </c>
      <c r="F42" s="45" t="s">
        <v>25</v>
      </c>
      <c r="G42" s="45"/>
      <c r="H42" s="5" t="s">
        <v>26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7">
        <v>263719985</v>
      </c>
      <c r="Y42" s="6"/>
      <c r="Z42" s="15"/>
    </row>
    <row r="43" spans="1:27" x14ac:dyDescent="0.45">
      <c r="A43" s="43"/>
      <c r="B43" s="46"/>
      <c r="C43" s="46"/>
      <c r="D43" s="46"/>
      <c r="E43" s="46"/>
      <c r="F43" s="46"/>
      <c r="G43" s="46"/>
      <c r="H43" s="8" t="s">
        <v>27</v>
      </c>
      <c r="I43" s="9">
        <v>263719985</v>
      </c>
      <c r="J43" s="10">
        <v>1</v>
      </c>
      <c r="K43" s="9">
        <v>263719985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9">
        <v>263719985</v>
      </c>
      <c r="Y43" s="10"/>
      <c r="Z43" s="16"/>
      <c r="AA43" s="2">
        <f>SUM(L43:Z43)</f>
        <v>263719985</v>
      </c>
    </row>
    <row r="44" spans="1:27" x14ac:dyDescent="0.45">
      <c r="A44" s="48"/>
      <c r="B44" s="49"/>
      <c r="C44" s="49"/>
      <c r="D44" s="49"/>
      <c r="E44" s="49"/>
      <c r="F44" s="49"/>
      <c r="G44" s="49"/>
      <c r="H44" s="11" t="s">
        <v>28</v>
      </c>
      <c r="I44" s="12"/>
      <c r="J44" s="12">
        <v>0</v>
      </c>
      <c r="K44" s="12">
        <v>0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>
        <v>101506881</v>
      </c>
      <c r="W44" s="12"/>
      <c r="X44" s="12"/>
      <c r="Y44" s="12"/>
      <c r="Z44" s="23"/>
      <c r="AA44" s="2">
        <f>SUM(L44:Z44)</f>
        <v>101506881</v>
      </c>
    </row>
    <row r="45" spans="1:27" ht="45" x14ac:dyDescent="0.45">
      <c r="A45" s="37" t="s">
        <v>49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9"/>
    </row>
    <row r="46" spans="1:27" ht="41.65" x14ac:dyDescent="0.45">
      <c r="A46" s="40" t="s">
        <v>15</v>
      </c>
      <c r="B46" s="3" t="s">
        <v>16</v>
      </c>
      <c r="C46" s="3" t="s">
        <v>4</v>
      </c>
      <c r="D46" s="3" t="s">
        <v>17</v>
      </c>
      <c r="E46" s="3" t="s">
        <v>18</v>
      </c>
      <c r="F46" s="3" t="s">
        <v>19</v>
      </c>
      <c r="G46" s="3"/>
      <c r="H46" s="3"/>
      <c r="I46" s="3" t="s">
        <v>5</v>
      </c>
      <c r="J46" s="3" t="s">
        <v>20</v>
      </c>
      <c r="K46" s="3" t="s">
        <v>21</v>
      </c>
      <c r="L46" s="3">
        <v>2021</v>
      </c>
      <c r="M46" s="3">
        <v>2021</v>
      </c>
      <c r="N46" s="3">
        <v>2021</v>
      </c>
      <c r="O46" s="3">
        <v>2021</v>
      </c>
      <c r="P46" s="3">
        <v>2021</v>
      </c>
      <c r="Q46" s="3">
        <v>2021</v>
      </c>
      <c r="R46" s="3">
        <v>2021</v>
      </c>
      <c r="S46" s="3">
        <v>2021</v>
      </c>
      <c r="T46" s="3">
        <v>2021</v>
      </c>
      <c r="U46" s="3">
        <v>2021</v>
      </c>
      <c r="V46" s="3">
        <v>2021</v>
      </c>
      <c r="W46" s="3">
        <v>2022</v>
      </c>
      <c r="X46" s="3">
        <v>2022</v>
      </c>
      <c r="Y46" s="3">
        <v>2022</v>
      </c>
      <c r="Z46" s="13">
        <v>2022</v>
      </c>
    </row>
    <row r="47" spans="1:27" x14ac:dyDescent="0.45">
      <c r="A47" s="41"/>
      <c r="B47" s="4"/>
      <c r="C47" s="4"/>
      <c r="D47" s="4"/>
      <c r="E47" s="4"/>
      <c r="F47" s="4"/>
      <c r="G47" s="4"/>
      <c r="H47" s="4"/>
      <c r="I47" s="4"/>
      <c r="J47" s="4"/>
      <c r="K47" s="4"/>
      <c r="L47" s="4">
        <v>2</v>
      </c>
      <c r="M47" s="4">
        <v>3</v>
      </c>
      <c r="N47" s="4">
        <v>4</v>
      </c>
      <c r="O47" s="4">
        <v>5</v>
      </c>
      <c r="P47" s="4">
        <v>6</v>
      </c>
      <c r="Q47" s="4">
        <v>7</v>
      </c>
      <c r="R47" s="4">
        <v>8</v>
      </c>
      <c r="S47" s="4">
        <v>9</v>
      </c>
      <c r="T47" s="4">
        <v>10</v>
      </c>
      <c r="U47" s="4">
        <v>11</v>
      </c>
      <c r="V47" s="4">
        <v>12</v>
      </c>
      <c r="W47" s="4">
        <v>1</v>
      </c>
      <c r="X47" s="4">
        <v>2</v>
      </c>
      <c r="Y47" s="4">
        <v>3</v>
      </c>
      <c r="Z47" s="14">
        <v>4</v>
      </c>
    </row>
    <row r="48" spans="1:27" ht="45" x14ac:dyDescent="0.45">
      <c r="A48" s="42">
        <v>1</v>
      </c>
      <c r="B48" s="45" t="s">
        <v>50</v>
      </c>
      <c r="C48" s="45" t="s">
        <v>23</v>
      </c>
      <c r="D48" s="45" t="s">
        <v>51</v>
      </c>
      <c r="E48" s="45">
        <v>0</v>
      </c>
      <c r="F48" s="45" t="s">
        <v>25</v>
      </c>
      <c r="G48" s="45"/>
      <c r="H48" s="5" t="s">
        <v>26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7">
        <v>268494001</v>
      </c>
      <c r="Y48" s="6"/>
      <c r="Z48" s="15"/>
    </row>
    <row r="49" spans="1:29" x14ac:dyDescent="0.45">
      <c r="A49" s="43"/>
      <c r="B49" s="46"/>
      <c r="C49" s="46"/>
      <c r="D49" s="46"/>
      <c r="E49" s="46"/>
      <c r="F49" s="46"/>
      <c r="G49" s="46"/>
      <c r="H49" s="8" t="s">
        <v>27</v>
      </c>
      <c r="I49" s="9">
        <v>268494001</v>
      </c>
      <c r="J49" s="10">
        <v>1</v>
      </c>
      <c r="K49" s="9">
        <v>268494001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9">
        <v>268494001</v>
      </c>
      <c r="Y49" s="10"/>
      <c r="Z49" s="16"/>
      <c r="AA49" s="2">
        <f>SUM(L49:Z49)</f>
        <v>268494001</v>
      </c>
    </row>
    <row r="50" spans="1:29" x14ac:dyDescent="0.45">
      <c r="A50" s="48"/>
      <c r="B50" s="49"/>
      <c r="C50" s="49"/>
      <c r="D50" s="49"/>
      <c r="E50" s="49"/>
      <c r="F50" s="49"/>
      <c r="G50" s="49"/>
      <c r="H50" s="11" t="s">
        <v>28</v>
      </c>
      <c r="I50" s="12"/>
      <c r="J50" s="12">
        <v>0</v>
      </c>
      <c r="K50" s="12">
        <v>0</v>
      </c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33">
        <v>96888986</v>
      </c>
      <c r="W50" s="12"/>
      <c r="X50" s="12"/>
      <c r="Y50" s="12"/>
      <c r="Z50" s="23"/>
      <c r="AA50" s="2">
        <f>SUM(L50:Z50)</f>
        <v>96888986</v>
      </c>
    </row>
    <row r="51" spans="1:29" ht="27" x14ac:dyDescent="0.45">
      <c r="A51" s="37" t="s">
        <v>52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9"/>
    </row>
    <row r="52" spans="1:29" ht="41.65" x14ac:dyDescent="0.45">
      <c r="A52" s="40" t="s">
        <v>15</v>
      </c>
      <c r="B52" s="3" t="s">
        <v>16</v>
      </c>
      <c r="C52" s="3" t="s">
        <v>4</v>
      </c>
      <c r="D52" s="3" t="s">
        <v>17</v>
      </c>
      <c r="E52" s="3" t="s">
        <v>18</v>
      </c>
      <c r="F52" s="3" t="s">
        <v>19</v>
      </c>
      <c r="G52" s="3"/>
      <c r="H52" s="3"/>
      <c r="I52" s="3" t="s">
        <v>5</v>
      </c>
      <c r="J52" s="3" t="s">
        <v>20</v>
      </c>
      <c r="K52" s="3" t="s">
        <v>21</v>
      </c>
      <c r="L52" s="3">
        <v>2021</v>
      </c>
      <c r="M52" s="3">
        <v>2021</v>
      </c>
      <c r="N52" s="3">
        <v>2021</v>
      </c>
      <c r="O52" s="3">
        <v>2021</v>
      </c>
      <c r="P52" s="3">
        <v>2021</v>
      </c>
      <c r="Q52" s="3">
        <v>2021</v>
      </c>
      <c r="R52" s="3">
        <v>2021</v>
      </c>
      <c r="S52" s="3">
        <v>2021</v>
      </c>
      <c r="T52" s="3">
        <v>2021</v>
      </c>
      <c r="U52" s="3">
        <v>2021</v>
      </c>
      <c r="V52" s="3">
        <v>2021</v>
      </c>
      <c r="W52" s="3">
        <v>2022</v>
      </c>
      <c r="X52" s="3">
        <v>2022</v>
      </c>
      <c r="Y52" s="3">
        <v>2022</v>
      </c>
      <c r="Z52" s="13">
        <v>2022</v>
      </c>
    </row>
    <row r="53" spans="1:29" x14ac:dyDescent="0.45">
      <c r="A53" s="41"/>
      <c r="B53" s="4"/>
      <c r="C53" s="4"/>
      <c r="D53" s="4"/>
      <c r="E53" s="4"/>
      <c r="F53" s="4"/>
      <c r="G53" s="4"/>
      <c r="H53" s="4"/>
      <c r="I53" s="4"/>
      <c r="J53" s="4"/>
      <c r="K53" s="4"/>
      <c r="L53" s="4">
        <v>2</v>
      </c>
      <c r="M53" s="4">
        <v>3</v>
      </c>
      <c r="N53" s="4">
        <v>4</v>
      </c>
      <c r="O53" s="4">
        <v>5</v>
      </c>
      <c r="P53" s="4">
        <v>6</v>
      </c>
      <c r="Q53" s="4">
        <v>7</v>
      </c>
      <c r="R53" s="4">
        <v>8</v>
      </c>
      <c r="S53" s="4">
        <v>9</v>
      </c>
      <c r="T53" s="4">
        <v>10</v>
      </c>
      <c r="U53" s="4">
        <v>11</v>
      </c>
      <c r="V53" s="4">
        <v>12</v>
      </c>
      <c r="W53" s="4">
        <v>1</v>
      </c>
      <c r="X53" s="4">
        <v>2</v>
      </c>
      <c r="Y53" s="4">
        <v>3</v>
      </c>
      <c r="Z53" s="14">
        <v>4</v>
      </c>
    </row>
    <row r="54" spans="1:29" ht="27" x14ac:dyDescent="0.45">
      <c r="A54" s="42">
        <v>1</v>
      </c>
      <c r="B54" s="45" t="s">
        <v>53</v>
      </c>
      <c r="C54" s="45" t="s">
        <v>23</v>
      </c>
      <c r="D54" s="45" t="s">
        <v>54</v>
      </c>
      <c r="E54" s="45">
        <v>0</v>
      </c>
      <c r="F54" s="45" t="s">
        <v>25</v>
      </c>
      <c r="G54" s="45"/>
      <c r="H54" s="5" t="s">
        <v>26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7">
        <v>17030014</v>
      </c>
      <c r="W54" s="7">
        <v>18733015</v>
      </c>
      <c r="X54" s="7">
        <v>20436016</v>
      </c>
      <c r="Y54" s="7">
        <v>105586084</v>
      </c>
      <c r="Z54" s="21">
        <v>8515006</v>
      </c>
    </row>
    <row r="55" spans="1:29" x14ac:dyDescent="0.45">
      <c r="A55" s="43"/>
      <c r="B55" s="46"/>
      <c r="C55" s="46"/>
      <c r="D55" s="46"/>
      <c r="E55" s="46"/>
      <c r="F55" s="46"/>
      <c r="G55" s="46"/>
      <c r="H55" s="8" t="s">
        <v>27</v>
      </c>
      <c r="I55" s="9">
        <v>170300135</v>
      </c>
      <c r="J55" s="10">
        <v>1</v>
      </c>
      <c r="K55" s="9">
        <v>170300135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9">
        <v>17030014</v>
      </c>
      <c r="W55" s="9">
        <v>18733015</v>
      </c>
      <c r="X55" s="9">
        <v>20436016</v>
      </c>
      <c r="Y55" s="9">
        <v>105586084</v>
      </c>
      <c r="Z55" s="22">
        <v>8515006</v>
      </c>
      <c r="AA55" s="2">
        <f>SUM(L55:Z55)</f>
        <v>170300135</v>
      </c>
    </row>
    <row r="56" spans="1:29" x14ac:dyDescent="0.45">
      <c r="A56" s="44"/>
      <c r="B56" s="47"/>
      <c r="C56" s="47"/>
      <c r="D56" s="47"/>
      <c r="E56" s="47"/>
      <c r="F56" s="47"/>
      <c r="G56" s="47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5"/>
      <c r="AA56" s="2">
        <f>SUM(L56:Z56)</f>
        <v>0</v>
      </c>
    </row>
    <row r="57" spans="1:29" x14ac:dyDescent="0.45">
      <c r="Z57" t="s">
        <v>55</v>
      </c>
      <c r="AA57" s="2">
        <f>+AA6+AA13+AA19+AA25+AA31+AA37+AA43+AA49+AA55</f>
        <v>26529124225</v>
      </c>
    </row>
    <row r="58" spans="1:29" x14ac:dyDescent="0.45">
      <c r="Z58" t="s">
        <v>56</v>
      </c>
      <c r="AA58" s="2">
        <f>+AA7+AA14+AA20+AA26+AA32+AA38+AA44+AA50+AA56</f>
        <v>15054920735.448879</v>
      </c>
      <c r="AB58" s="27"/>
      <c r="AC58" s="1"/>
    </row>
    <row r="59" spans="1:29" x14ac:dyDescent="0.45">
      <c r="AA59" s="26"/>
    </row>
    <row r="60" spans="1:29" x14ac:dyDescent="0.45">
      <c r="K60" s="32">
        <f>+K56+K50+K44+K38+K32+K26+K20+K14+K7</f>
        <v>12077264906</v>
      </c>
      <c r="Z60" t="s">
        <v>57</v>
      </c>
      <c r="AA60" s="2">
        <f>+AA57-AA37</f>
        <v>24697828071</v>
      </c>
      <c r="AB60" s="32">
        <v>24573731754</v>
      </c>
    </row>
    <row r="61" spans="1:29" x14ac:dyDescent="0.45">
      <c r="AA61" s="31">
        <f>+AA7+AA14+AA20+AA26+AA32+AB38+AA44+AA50+AA56</f>
        <v>13604381919.448879</v>
      </c>
    </row>
    <row r="62" spans="1:29" x14ac:dyDescent="0.45">
      <c r="Z62" t="s">
        <v>58</v>
      </c>
      <c r="AA62" s="30">
        <f>+AA61/AA60</f>
        <v>0.55083312914559646</v>
      </c>
    </row>
    <row r="63" spans="1:29" x14ac:dyDescent="0.45">
      <c r="AA63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CANTIDADES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Daniela Duque G</cp:lastModifiedBy>
  <cp:lastPrinted>2024-11-12T15:49:55Z</cp:lastPrinted>
  <dcterms:created xsi:type="dcterms:W3CDTF">2021-10-29T03:11:05Z</dcterms:created>
  <dcterms:modified xsi:type="dcterms:W3CDTF">2024-11-15T03:10:12Z</dcterms:modified>
</cp:coreProperties>
</file>